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2CEDD5A5F3B032/Copema/Utvärderingar/Kvalresultat/"/>
    </mc:Choice>
  </mc:AlternateContent>
  <xr:revisionPtr revIDLastSave="7085" documentId="8_{7B6252DA-C935-4A1D-8541-9D09DA849E43}" xr6:coauthVersionLast="47" xr6:coauthVersionMax="47" xr10:uidLastSave="{7EC7C49A-B8A2-462D-AD35-909EEB681D46}"/>
  <bookViews>
    <workbookView xWindow="-120" yWindow="-120" windowWidth="38640" windowHeight="21120" xr2:uid="{5DFC1373-9040-4EE5-9816-A5522CE62155}"/>
  </bookViews>
  <sheets>
    <sheet name="Qualification" sheetId="16" r:id="rId1"/>
    <sheet name="Resultat" sheetId="26" r:id="rId2"/>
    <sheet name="Ölkungar" sheetId="25" r:id="rId3"/>
    <sheet name="Kalkyl spel 2026" sheetId="27" r:id="rId4"/>
  </sheets>
  <definedNames>
    <definedName name="_xlnm._FilterDatabase" localSheetId="0" hidden="1">Qualification!#REF!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6" l="1"/>
  <c r="I57" i="16"/>
  <c r="D35" i="27"/>
  <c r="D31" i="27"/>
  <c r="I54" i="16"/>
  <c r="I51" i="16"/>
  <c r="I55" i="16"/>
  <c r="I50" i="16"/>
  <c r="I58" i="16"/>
  <c r="I53" i="16"/>
  <c r="I49" i="16"/>
  <c r="I56" i="16"/>
  <c r="I52" i="16"/>
  <c r="I59" i="16"/>
  <c r="I60" i="16"/>
  <c r="E7" i="26"/>
  <c r="E8" i="26"/>
  <c r="E9" i="26"/>
  <c r="G24" i="25" l="1"/>
  <c r="F9" i="26" l="1"/>
  <c r="F7" i="26"/>
  <c r="F8" i="26"/>
  <c r="C24" i="25"/>
  <c r="D24" i="25" l="1"/>
  <c r="G39" i="16"/>
  <c r="G32" i="16"/>
  <c r="G35" i="16"/>
  <c r="G36" i="16"/>
  <c r="G37" i="16"/>
  <c r="G38" i="16"/>
  <c r="G34" i="16"/>
  <c r="G40" i="16"/>
  <c r="G41" i="16"/>
  <c r="J41" i="16"/>
  <c r="E61" i="16"/>
  <c r="G61" i="16" l="1"/>
  <c r="F61" i="16"/>
  <c r="I48" i="16"/>
  <c r="I61" i="16" l="1"/>
  <c r="Q15" i="16" l="1"/>
  <c r="L7" i="16" l="1"/>
  <c r="N24" i="25"/>
  <c r="M8" i="16" s="1"/>
  <c r="M24" i="25" l="1"/>
  <c r="M7" i="16" s="1"/>
  <c r="L24" i="25"/>
  <c r="M15" i="16" s="1"/>
  <c r="K41" i="16" l="1"/>
  <c r="H41" i="16"/>
  <c r="K35" i="16" l="1"/>
  <c r="K36" i="16"/>
  <c r="K37" i="16"/>
  <c r="K38" i="16"/>
  <c r="K33" i="16"/>
  <c r="K34" i="16"/>
  <c r="K40" i="16"/>
  <c r="K39" i="16"/>
  <c r="J35" i="16"/>
  <c r="J36" i="16"/>
  <c r="J37" i="16"/>
  <c r="J38" i="16"/>
  <c r="J33" i="16"/>
  <c r="J34" i="16"/>
  <c r="J40" i="16"/>
  <c r="J39" i="16"/>
  <c r="J32" i="16"/>
  <c r="H36" i="16" l="1"/>
  <c r="H37" i="16" l="1"/>
  <c r="H39" i="16" l="1"/>
  <c r="K32" i="16"/>
  <c r="H35" i="16"/>
  <c r="H33" i="16"/>
  <c r="H40" i="16"/>
  <c r="H38" i="16"/>
  <c r="H34" i="16"/>
  <c r="H32" i="16"/>
  <c r="O42" i="16" l="1"/>
  <c r="R42" i="16"/>
  <c r="Q42" i="16"/>
  <c r="P42" i="16"/>
  <c r="N42" i="16"/>
  <c r="M42" i="16"/>
  <c r="L42" i="16"/>
  <c r="I42" i="16"/>
  <c r="E42" i="16"/>
  <c r="K42" i="16" l="1"/>
  <c r="F42" i="16"/>
  <c r="H42" i="16" s="1"/>
  <c r="J42" i="16" l="1"/>
  <c r="G42" i="16"/>
  <c r="L5" i="16" l="1"/>
  <c r="L6" i="16"/>
  <c r="L10" i="16"/>
  <c r="L12" i="16"/>
  <c r="L9" i="16"/>
  <c r="L14" i="16"/>
  <c r="L16" i="16"/>
  <c r="L11" i="16"/>
  <c r="L13" i="16"/>
  <c r="M11" i="16"/>
  <c r="E24" i="25"/>
  <c r="M16" i="16" s="1"/>
  <c r="F24" i="25"/>
  <c r="M14" i="16" s="1"/>
  <c r="M9" i="16"/>
  <c r="H24" i="25"/>
  <c r="M12" i="16" s="1"/>
  <c r="I24" i="25"/>
  <c r="M10" i="16" s="1"/>
  <c r="J24" i="25"/>
  <c r="M6" i="16" s="1"/>
  <c r="K24" i="25"/>
  <c r="M5" i="16" s="1"/>
  <c r="B24" i="25"/>
  <c r="M13" i="16" s="1"/>
  <c r="M19" i="16" l="1"/>
</calcChain>
</file>

<file path=xl/sharedStrings.xml><?xml version="1.0" encoding="utf-8"?>
<sst xmlns="http://schemas.openxmlformats.org/spreadsheetml/2006/main" count="188" uniqueCount="123">
  <si>
    <t>Dennis</t>
  </si>
  <si>
    <t>Patrik</t>
  </si>
  <si>
    <t>Insats</t>
  </si>
  <si>
    <t>Rader</t>
  </si>
  <si>
    <t>Jonasson</t>
  </si>
  <si>
    <t>Otterberg</t>
  </si>
  <si>
    <t>Davidsson</t>
  </si>
  <si>
    <t>Tippare</t>
  </si>
  <si>
    <t>År</t>
  </si>
  <si>
    <t>Vecka</t>
  </si>
  <si>
    <t>Spikar</t>
  </si>
  <si>
    <t>Halvgard.</t>
  </si>
  <si>
    <t>Helgard.</t>
  </si>
  <si>
    <t>Procent totalt</t>
  </si>
  <si>
    <t>Procentsnitt/match</t>
  </si>
  <si>
    <t>Helmissad match</t>
  </si>
  <si>
    <t>Hasse</t>
  </si>
  <si>
    <t>Kratz</t>
  </si>
  <si>
    <t>Nihl</t>
  </si>
  <si>
    <t>Förväntad Vinst</t>
  </si>
  <si>
    <t>Verklig Vinst</t>
  </si>
  <si>
    <t xml:space="preserve">VV Vinst Netto </t>
  </si>
  <si>
    <t>Hagblom</t>
  </si>
  <si>
    <t>Fv.vinst.Snitt</t>
  </si>
  <si>
    <t>Verklig Vinst Snitt</t>
  </si>
  <si>
    <t xml:space="preserve">FV Netto </t>
  </si>
  <si>
    <t>Summa:</t>
  </si>
  <si>
    <t>Namn</t>
  </si>
  <si>
    <t>Inspelat</t>
  </si>
  <si>
    <t>Position</t>
  </si>
  <si>
    <t>Datum</t>
  </si>
  <si>
    <t>10 största kvalvinsterna sedan 2022</t>
  </si>
  <si>
    <t xml:space="preserve">Patrik </t>
  </si>
  <si>
    <t>F. Henningsson</t>
  </si>
  <si>
    <t xml:space="preserve">Dennis </t>
  </si>
  <si>
    <t>Ola</t>
  </si>
  <si>
    <t>F.Henningsson</t>
  </si>
  <si>
    <t>4 cl Gin</t>
  </si>
  <si>
    <t>1 glas vin</t>
  </si>
  <si>
    <t>1 öl</t>
  </si>
  <si>
    <t>Valfritt från varje annan deltagare</t>
  </si>
  <si>
    <t>Kent</t>
  </si>
  <si>
    <t>A.Henningsson</t>
  </si>
  <si>
    <t xml:space="preserve">Hagblom </t>
  </si>
  <si>
    <t>25 maj 2024</t>
  </si>
  <si>
    <t>Segrar I Duellen sedan mar 2024</t>
  </si>
  <si>
    <t>Antal rätt</t>
  </si>
  <si>
    <t>Antal</t>
  </si>
  <si>
    <t>Milton</t>
  </si>
  <si>
    <t>Segrar</t>
  </si>
  <si>
    <t xml:space="preserve">         </t>
  </si>
  <si>
    <t>Vinst</t>
  </si>
  <si>
    <t xml:space="preserve">Resultat </t>
  </si>
  <si>
    <t>Avkastning</t>
  </si>
  <si>
    <t>Tipsbolaget Förväntad vinst</t>
  </si>
  <si>
    <t>Tipsbolaget vinst</t>
  </si>
  <si>
    <t>Anders Henningsson</t>
  </si>
  <si>
    <t>20 största vinsterna sedan 2023</t>
  </si>
  <si>
    <t xml:space="preserve">   </t>
  </si>
  <si>
    <t>Rätt inom ramen</t>
  </si>
  <si>
    <t>Extrareducering</t>
  </si>
  <si>
    <t>Antal Utgångsrader</t>
  </si>
  <si>
    <t>Svenska Spels snittåterbetalning till tipparna-avdrag hemsida/Excel(52%)</t>
  </si>
  <si>
    <t>Resultat UK 2027</t>
  </si>
  <si>
    <t>25 okt-25</t>
  </si>
  <si>
    <t>Gratis Öl-ligan 2027</t>
  </si>
  <si>
    <t>Spel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</si>
  <si>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</si>
  <si>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</si>
  <si>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</si>
  <si>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</si>
  <si>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</si>
  <si>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</si>
  <si>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</si>
  <si>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</si>
  <si>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</si>
  <si>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</si>
  <si>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</si>
  <si>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</si>
  <si>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</si>
  <si>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</si>
  <si>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</si>
  <si>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</si>
  <si>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</si>
  <si>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</si>
  <si>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</si>
  <si>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</si>
  <si>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21</t>
  </si>
  <si>
    <t>Vecka 22</t>
  </si>
  <si>
    <t>Vecka 23</t>
  </si>
  <si>
    <t>Vecka 24</t>
  </si>
  <si>
    <t>Vecka 25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</si>
  <si>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</si>
  <si>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</si>
  <si>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</si>
  <si>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</si>
  <si>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</si>
  <si>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</si>
  <si>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</si>
  <si>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</si>
  <si>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</si>
  <si>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</si>
  <si>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</si>
  <si>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</si>
  <si>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</si>
  <si>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</si>
  <si>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</si>
  <si>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</si>
  <si>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</si>
  <si>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</si>
  <si>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</si>
  <si>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</si>
  <si>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</si>
  <si>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</si>
  <si>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</si>
  <si>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</si>
  <si>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</si>
  <si>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</si>
  <si>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</si>
  <si>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Hemsida</t>
  </si>
  <si>
    <t>Excel</t>
  </si>
  <si>
    <t>Vecka 16 Resultat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</si>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</sst>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164" formatCode="[$SEK]\ #,##0"/>
    <numFmt numFmtId="165" formatCode="[$SEK]\ #,##0_);[Red]\([$SEK]\ #,##0\)"/>
    <numFmt numFmtId="166" formatCode="0_);[Red]\(0\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2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2" borderId="2" xfId="0" applyFill="1" applyBorder="1"/>
    <xf numFmtId="0" fontId="0" fillId="6" borderId="2" xfId="0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/>
    </xf>
    <xf numFmtId="1" fontId="4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2" fillId="4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10" fontId="6" fillId="0" borderId="0" xfId="0" applyNumberFormat="1" applyFont="1"/>
    <xf numFmtId="10" fontId="0" fillId="0" borderId="0" xfId="0" applyNumberFormat="1"/>
    <xf numFmtId="165" fontId="6" fillId="0" borderId="0" xfId="0" applyNumberFormat="1" applyFont="1"/>
    <xf numFmtId="165" fontId="0" fillId="0" borderId="0" xfId="0" applyNumberFormat="1"/>
    <xf numFmtId="165" fontId="0" fillId="2" borderId="1" xfId="0" applyNumberFormat="1" applyFill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164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4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0" fontId="4" fillId="4" borderId="4" xfId="0" applyNumberFormat="1" applyFont="1" applyFill="1" applyBorder="1" applyAlignment="1">
      <alignment horizontal="center"/>
    </xf>
    <xf numFmtId="0" fontId="6" fillId="6" borderId="0" xfId="0" applyFont="1" applyFill="1"/>
    <xf numFmtId="0" fontId="2" fillId="2" borderId="2" xfId="0" applyFont="1" applyFill="1" applyBorder="1" applyAlignment="1">
      <alignment horizontal="left"/>
    </xf>
    <xf numFmtId="10" fontId="2" fillId="4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5" fontId="6" fillId="6" borderId="0" xfId="0" applyNumberFormat="1" applyFont="1" applyFill="1"/>
    <xf numFmtId="164" fontId="6" fillId="6" borderId="0" xfId="0" applyNumberFormat="1" applyFont="1" applyFill="1" applyAlignment="1">
      <alignment horizontal="left"/>
    </xf>
    <xf numFmtId="10" fontId="6" fillId="6" borderId="0" xfId="0" applyNumberFormat="1" applyFont="1" applyFill="1"/>
    <xf numFmtId="1" fontId="6" fillId="6" borderId="0" xfId="0" applyNumberFormat="1" applyFont="1" applyFill="1" applyAlignment="1">
      <alignment horizontal="right"/>
    </xf>
    <xf numFmtId="2" fontId="6" fillId="6" borderId="0" xfId="0" applyNumberFormat="1" applyFont="1" applyFill="1" applyAlignment="1">
      <alignment horizontal="center" vertical="center"/>
    </xf>
    <xf numFmtId="15" fontId="2" fillId="2" borderId="2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left"/>
    </xf>
    <xf numFmtId="10" fontId="0" fillId="2" borderId="1" xfId="0" applyNumberFormat="1" applyFill="1" applyBorder="1"/>
    <xf numFmtId="10" fontId="4" fillId="2" borderId="4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0" fillId="8" borderId="1" xfId="0" applyFill="1" applyBorder="1"/>
    <xf numFmtId="165" fontId="2" fillId="8" borderId="1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right"/>
    </xf>
    <xf numFmtId="165" fontId="2" fillId="8" borderId="1" xfId="0" applyNumberFormat="1" applyFont="1" applyFill="1" applyBorder="1" applyAlignment="1">
      <alignment horizontal="right"/>
    </xf>
    <xf numFmtId="164" fontId="4" fillId="8" borderId="3" xfId="0" applyNumberFormat="1" applyFont="1" applyFill="1" applyBorder="1"/>
    <xf numFmtId="164" fontId="0" fillId="6" borderId="0" xfId="0" applyNumberFormat="1" applyFill="1" applyAlignment="1">
      <alignment horizontal="right"/>
    </xf>
    <xf numFmtId="9" fontId="2" fillId="2" borderId="2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5" fontId="2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left"/>
    </xf>
    <xf numFmtId="0" fontId="6" fillId="6" borderId="5" xfId="0" applyFont="1" applyFill="1" applyBorder="1"/>
    <xf numFmtId="165" fontId="6" fillId="6" borderId="5" xfId="0" applyNumberFormat="1" applyFont="1" applyFill="1" applyBorder="1"/>
    <xf numFmtId="164" fontId="0" fillId="6" borderId="5" xfId="0" applyNumberFormat="1" applyFill="1" applyBorder="1" applyAlignment="1">
      <alignment horizontal="right"/>
    </xf>
    <xf numFmtId="0" fontId="0" fillId="6" borderId="5" xfId="0" applyFill="1" applyBorder="1"/>
    <xf numFmtId="165" fontId="0" fillId="6" borderId="5" xfId="0" applyNumberFormat="1" applyFill="1" applyBorder="1"/>
    <xf numFmtId="0" fontId="0" fillId="6" borderId="5" xfId="0" applyFill="1" applyBorder="1" applyAlignment="1">
      <alignment horizontal="center"/>
    </xf>
    <xf numFmtId="10" fontId="0" fillId="6" borderId="5" xfId="0" applyNumberFormat="1" applyFill="1" applyBorder="1"/>
    <xf numFmtId="1" fontId="0" fillId="6" borderId="5" xfId="0" applyNumberFormat="1" applyFill="1" applyBorder="1" applyAlignment="1">
      <alignment horizontal="right"/>
    </xf>
    <xf numFmtId="2" fontId="0" fillId="6" borderId="5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10" fontId="0" fillId="5" borderId="1" xfId="0" applyNumberFormat="1" applyFill="1" applyBorder="1"/>
    <xf numFmtId="1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2" fontId="7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0" fontId="5" fillId="0" borderId="0" xfId="0" applyFont="1"/>
    <xf numFmtId="3" fontId="2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right"/>
    </xf>
    <xf numFmtId="1" fontId="0" fillId="7" borderId="1" xfId="0" applyNumberFormat="1" applyFill="1" applyBorder="1"/>
    <xf numFmtId="1" fontId="2" fillId="7" borderId="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165" fontId="2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38" fontId="2" fillId="2" borderId="2" xfId="0" applyNumberFormat="1" applyFont="1" applyFill="1" applyBorder="1"/>
    <xf numFmtId="38" fontId="2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0" fillId="2" borderId="0" xfId="0" applyFill="1"/>
    <xf numFmtId="6" fontId="0" fillId="0" borderId="0" xfId="0" applyNumberFormat="1"/>
    <xf numFmtId="165" fontId="7" fillId="2" borderId="1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right"/>
    </xf>
    <xf numFmtId="38" fontId="2" fillId="2" borderId="4" xfId="0" applyNumberFormat="1" applyFont="1" applyFill="1" applyBorder="1"/>
    <xf numFmtId="1" fontId="2" fillId="2" borderId="2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3D30-5841-48AE-8E49-0B6F1E5E88FC}">
  <dimension ref="A1:R61"/>
  <sheetViews>
    <sheetView tabSelected="1" topLeftCell="A5" zoomScaleNormal="100" workbookViewId="0">
      <pane xSplit="1" topLeftCell="B1" activePane="topRight" state="frozen"/>
      <selection pane="topRight" activeCell="L5" sqref="L5:M17"/>
    </sheetView>
  </sheetViews>
  <sheetFormatPr defaultRowHeight="15" x14ac:dyDescent="0.25"/>
  <cols>
    <col min="1" max="1" width="6.7109375" customWidth="1"/>
    <col min="2" max="2" width="15.85546875" style="16" customWidth="1"/>
    <col min="3" max="3" width="7.7109375" style="11" customWidth="1"/>
    <col min="4" max="4" width="8.85546875" style="11" customWidth="1"/>
    <col min="5" max="5" width="14.7109375" style="15" customWidth="1"/>
    <col min="6" max="6" width="14.7109375" customWidth="1"/>
    <col min="7" max="7" width="27.28515625" style="43" customWidth="1"/>
    <col min="8" max="8" width="13.42578125" style="11" customWidth="1"/>
    <col min="9" max="9" width="14.7109375" customWidth="1"/>
    <col min="10" max="10" width="15.7109375" customWidth="1"/>
    <col min="11" max="11" width="16.42578125" style="41" customWidth="1"/>
    <col min="12" max="12" width="18" style="46" customWidth="1"/>
    <col min="13" max="13" width="16" style="52" customWidth="1"/>
    <col min="14" max="14" width="15.85546875" style="52" customWidth="1"/>
    <col min="15" max="15" width="7.7109375" style="52" customWidth="1"/>
    <col min="16" max="16" width="16.7109375" style="48" customWidth="1"/>
    <col min="17" max="17" width="20.5703125" style="52" customWidth="1"/>
    <col min="18" max="18" width="27.28515625" style="52" customWidth="1"/>
    <col min="19" max="19" width="11.140625" customWidth="1"/>
    <col min="26" max="26" width="10.28515625" customWidth="1"/>
  </cols>
  <sheetData>
    <row r="1" spans="4:18" x14ac:dyDescent="0.25">
      <c r="H1"/>
      <c r="J1" s="41"/>
      <c r="K1" s="46"/>
      <c r="L1" s="52"/>
      <c r="M1" s="48"/>
      <c r="Q1"/>
      <c r="R1"/>
    </row>
    <row r="2" spans="4:18" ht="30.75" customHeight="1" x14ac:dyDescent="0.5">
      <c r="D2" s="77" t="s">
        <v>57</v>
      </c>
      <c r="E2" s="96"/>
      <c r="F2" s="65"/>
      <c r="G2" s="76"/>
      <c r="I2" s="39" t="s">
        <v>40</v>
      </c>
      <c r="J2" s="39"/>
      <c r="K2" s="78" t="s">
        <v>65</v>
      </c>
      <c r="L2" s="79"/>
      <c r="M2" s="80"/>
      <c r="P2" s="78" t="s">
        <v>45</v>
      </c>
      <c r="Q2" s="79"/>
      <c r="R2" s="80"/>
    </row>
    <row r="3" spans="4:18" x14ac:dyDescent="0.25">
      <c r="D3" s="25" t="s">
        <v>29</v>
      </c>
      <c r="E3" s="25" t="s">
        <v>30</v>
      </c>
      <c r="F3" s="25" t="s">
        <v>27</v>
      </c>
      <c r="G3" s="23" t="s">
        <v>28</v>
      </c>
      <c r="I3" s="39" t="s">
        <v>37</v>
      </c>
      <c r="J3" s="39"/>
      <c r="K3" s="25" t="s">
        <v>29</v>
      </c>
      <c r="L3" s="25" t="s">
        <v>27</v>
      </c>
      <c r="M3" s="28" t="s">
        <v>28</v>
      </c>
      <c r="P3" s="25" t="s">
        <v>29</v>
      </c>
      <c r="Q3" s="25" t="s">
        <v>27</v>
      </c>
      <c r="R3" s="28" t="s">
        <v>49</v>
      </c>
    </row>
    <row r="4" spans="4:18" x14ac:dyDescent="0.25">
      <c r="D4" s="38"/>
      <c r="E4" s="68"/>
      <c r="F4" s="68"/>
      <c r="G4" s="34"/>
      <c r="I4" s="39" t="s">
        <v>38</v>
      </c>
      <c r="J4" s="39"/>
      <c r="K4" s="38"/>
      <c r="L4" s="38"/>
      <c r="M4" s="72"/>
      <c r="P4" s="38"/>
      <c r="Q4" s="38"/>
      <c r="R4" s="72"/>
    </row>
    <row r="5" spans="4:18" x14ac:dyDescent="0.25">
      <c r="D5" s="29">
        <v>1</v>
      </c>
      <c r="E5" s="81">
        <v>45885</v>
      </c>
      <c r="F5" s="21" t="s">
        <v>1</v>
      </c>
      <c r="G5" s="34">
        <v>14019</v>
      </c>
      <c r="I5" s="39" t="s">
        <v>39</v>
      </c>
      <c r="J5" s="39"/>
      <c r="K5" s="29">
        <v>1</v>
      </c>
      <c r="L5" s="21" t="str">
        <f>Ölkungar!K4</f>
        <v>Patrik</v>
      </c>
      <c r="M5" s="34">
        <f>Ölkungar!K24</f>
        <v>19335</v>
      </c>
      <c r="P5" s="29">
        <v>1</v>
      </c>
      <c r="Q5" s="73" t="s">
        <v>0</v>
      </c>
      <c r="R5" s="137">
        <v>16</v>
      </c>
    </row>
    <row r="6" spans="4:18" x14ac:dyDescent="0.25">
      <c r="D6" s="29">
        <v>2</v>
      </c>
      <c r="E6" s="84">
        <v>45332</v>
      </c>
      <c r="F6" s="21" t="s">
        <v>17</v>
      </c>
      <c r="G6" s="34">
        <v>4498</v>
      </c>
      <c r="H6"/>
      <c r="K6" s="29">
        <v>2</v>
      </c>
      <c r="L6" s="21" t="str">
        <f>Ölkungar!J4</f>
        <v>Otterberg</v>
      </c>
      <c r="M6" s="34">
        <f>Ölkungar!J24</f>
        <v>4949</v>
      </c>
      <c r="N6"/>
      <c r="O6"/>
      <c r="P6" s="29">
        <v>2</v>
      </c>
      <c r="Q6" s="21" t="s">
        <v>32</v>
      </c>
      <c r="R6" s="137">
        <v>14</v>
      </c>
    </row>
    <row r="7" spans="4:18" x14ac:dyDescent="0.25">
      <c r="D7" s="29">
        <v>3</v>
      </c>
      <c r="E7" s="81">
        <v>44954</v>
      </c>
      <c r="F7" s="66" t="s">
        <v>4</v>
      </c>
      <c r="G7" s="34">
        <v>4046</v>
      </c>
      <c r="H7"/>
      <c r="K7" s="29">
        <v>3</v>
      </c>
      <c r="L7" s="21" t="str">
        <f>Ölkungar!M4</f>
        <v>F.Henningsson</v>
      </c>
      <c r="M7" s="34">
        <f>Ölkungar!M24</f>
        <v>4784</v>
      </c>
      <c r="P7" s="29">
        <v>3</v>
      </c>
      <c r="Q7" s="21" t="s">
        <v>17</v>
      </c>
      <c r="R7" s="137">
        <v>14</v>
      </c>
    </row>
    <row r="8" spans="4:18" x14ac:dyDescent="0.25">
      <c r="D8" s="29">
        <v>4</v>
      </c>
      <c r="E8" s="81">
        <v>45655</v>
      </c>
      <c r="F8" s="21" t="s">
        <v>17</v>
      </c>
      <c r="G8" s="34">
        <v>2690</v>
      </c>
      <c r="H8"/>
      <c r="K8" s="29">
        <v>4</v>
      </c>
      <c r="L8" s="73" t="s">
        <v>41</v>
      </c>
      <c r="M8" s="34">
        <f>Ölkungar!N24</f>
        <v>3741</v>
      </c>
      <c r="P8" s="29">
        <v>4</v>
      </c>
      <c r="Q8" s="21" t="s">
        <v>5</v>
      </c>
      <c r="R8" s="137">
        <v>14</v>
      </c>
    </row>
    <row r="9" spans="4:18" x14ac:dyDescent="0.25">
      <c r="D9" s="29">
        <v>5</v>
      </c>
      <c r="E9" s="81">
        <v>45787</v>
      </c>
      <c r="F9" s="21" t="s">
        <v>5</v>
      </c>
      <c r="G9" s="34">
        <v>2665</v>
      </c>
      <c r="H9"/>
      <c r="K9" s="29">
        <v>5</v>
      </c>
      <c r="L9" s="73" t="str">
        <f>Ölkungar!G4</f>
        <v>Kratz</v>
      </c>
      <c r="M9" s="34">
        <f>Ölkungar!G24</f>
        <v>2387</v>
      </c>
      <c r="P9" s="29">
        <v>5</v>
      </c>
      <c r="Q9" s="21" t="s">
        <v>16</v>
      </c>
      <c r="R9" s="137">
        <v>13</v>
      </c>
    </row>
    <row r="10" spans="4:18" x14ac:dyDescent="0.25">
      <c r="D10" s="29">
        <v>6</v>
      </c>
      <c r="E10" s="81">
        <v>44927</v>
      </c>
      <c r="F10" s="21" t="s">
        <v>5</v>
      </c>
      <c r="G10" s="34">
        <v>2610</v>
      </c>
      <c r="H10"/>
      <c r="K10" s="29">
        <v>6</v>
      </c>
      <c r="L10" s="21" t="str">
        <f>Ölkungar!I4</f>
        <v>Nihl</v>
      </c>
      <c r="M10" s="34">
        <f>Ölkungar!I24</f>
        <v>2380</v>
      </c>
      <c r="P10" s="29">
        <v>6</v>
      </c>
      <c r="Q10" s="21" t="s">
        <v>6</v>
      </c>
      <c r="R10" s="137">
        <v>8</v>
      </c>
    </row>
    <row r="11" spans="4:18" x14ac:dyDescent="0.25">
      <c r="D11" s="29">
        <v>7</v>
      </c>
      <c r="E11" s="81">
        <v>45899</v>
      </c>
      <c r="F11" s="21" t="s">
        <v>1</v>
      </c>
      <c r="G11" s="34">
        <v>2388</v>
      </c>
      <c r="H11"/>
      <c r="K11" s="29">
        <v>7</v>
      </c>
      <c r="L11" s="21" t="str">
        <f>Ölkungar!D4</f>
        <v>Hasse</v>
      </c>
      <c r="M11" s="34">
        <f>Ölkungar!D24</f>
        <v>2271</v>
      </c>
      <c r="P11" s="29">
        <v>7</v>
      </c>
      <c r="Q11" s="73" t="s">
        <v>36</v>
      </c>
      <c r="R11" s="137">
        <v>8</v>
      </c>
    </row>
    <row r="12" spans="4:18" x14ac:dyDescent="0.25">
      <c r="D12" s="29">
        <v>8</v>
      </c>
      <c r="E12" s="81">
        <v>45745</v>
      </c>
      <c r="F12" s="21" t="s">
        <v>17</v>
      </c>
      <c r="G12" s="34">
        <v>2368</v>
      </c>
      <c r="H12"/>
      <c r="K12" s="29">
        <v>8</v>
      </c>
      <c r="L12" s="21" t="str">
        <f>Ölkungar!H4</f>
        <v>Hagblom</v>
      </c>
      <c r="M12" s="34">
        <f>Ölkungar!H24</f>
        <v>1867</v>
      </c>
      <c r="P12" s="29">
        <v>8</v>
      </c>
      <c r="Q12" s="21" t="s">
        <v>41</v>
      </c>
      <c r="R12" s="137">
        <v>7</v>
      </c>
    </row>
    <row r="13" spans="4:18" x14ac:dyDescent="0.25">
      <c r="D13" s="29">
        <v>9</v>
      </c>
      <c r="E13" s="84">
        <v>45143</v>
      </c>
      <c r="F13" s="21" t="s">
        <v>16</v>
      </c>
      <c r="G13" s="34">
        <v>2321</v>
      </c>
      <c r="H13"/>
      <c r="K13" s="29">
        <v>9</v>
      </c>
      <c r="L13" s="21" t="str">
        <f>Ölkungar!B4</f>
        <v>Davidsson</v>
      </c>
      <c r="M13" s="34">
        <f>Ölkungar!B24</f>
        <v>1649</v>
      </c>
      <c r="P13" s="29">
        <v>9</v>
      </c>
      <c r="Q13" s="21" t="s">
        <v>4</v>
      </c>
      <c r="R13" s="137">
        <v>6</v>
      </c>
    </row>
    <row r="14" spans="4:18" x14ac:dyDescent="0.25">
      <c r="D14" s="29">
        <v>10</v>
      </c>
      <c r="E14" s="84">
        <v>46018</v>
      </c>
      <c r="F14" s="21" t="s">
        <v>41</v>
      </c>
      <c r="G14" s="34">
        <v>2073</v>
      </c>
      <c r="H14"/>
      <c r="K14" s="29">
        <v>10</v>
      </c>
      <c r="L14" s="73" t="str">
        <f>Ölkungar!F4</f>
        <v>Jonasson</v>
      </c>
      <c r="M14" s="34">
        <f>Ölkungar!F24</f>
        <v>602</v>
      </c>
      <c r="P14" s="29">
        <v>10</v>
      </c>
      <c r="Q14" s="21" t="s">
        <v>56</v>
      </c>
      <c r="R14" s="137">
        <v>6</v>
      </c>
    </row>
    <row r="15" spans="4:18" x14ac:dyDescent="0.25">
      <c r="D15" s="29">
        <v>11</v>
      </c>
      <c r="E15" s="84">
        <v>46130</v>
      </c>
      <c r="F15" s="21" t="s">
        <v>33</v>
      </c>
      <c r="G15" s="34">
        <v>2049</v>
      </c>
      <c r="H15"/>
      <c r="K15" s="29">
        <v>11</v>
      </c>
      <c r="L15" s="21" t="s">
        <v>35</v>
      </c>
      <c r="M15" s="34">
        <f>Ölkungar!L24</f>
        <v>118</v>
      </c>
      <c r="P15" s="29">
        <v>11</v>
      </c>
      <c r="Q15" s="73" t="str">
        <f>Ölkungar!L4</f>
        <v>Ola</v>
      </c>
      <c r="R15" s="137">
        <v>5</v>
      </c>
    </row>
    <row r="16" spans="4:18" x14ac:dyDescent="0.25">
      <c r="D16" s="29">
        <v>12</v>
      </c>
      <c r="E16" s="84">
        <v>45941</v>
      </c>
      <c r="F16" s="21" t="s">
        <v>33</v>
      </c>
      <c r="G16" s="34">
        <v>2018</v>
      </c>
      <c r="H16"/>
      <c r="J16" s="41"/>
      <c r="K16" s="29">
        <v>12</v>
      </c>
      <c r="L16" s="21" t="str">
        <f>Ölkungar!E4</f>
        <v>A.Henningsson</v>
      </c>
      <c r="M16" s="34">
        <f>Ölkungar!E24</f>
        <v>0</v>
      </c>
      <c r="P16" s="29">
        <v>12</v>
      </c>
      <c r="Q16" s="21" t="s">
        <v>18</v>
      </c>
      <c r="R16" s="137">
        <v>5</v>
      </c>
    </row>
    <row r="17" spans="1:18" x14ac:dyDescent="0.25">
      <c r="D17" s="29">
        <v>13</v>
      </c>
      <c r="E17" s="84" t="s">
        <v>44</v>
      </c>
      <c r="F17" s="21" t="s">
        <v>0</v>
      </c>
      <c r="G17" s="34">
        <v>1980</v>
      </c>
      <c r="H17"/>
      <c r="J17" s="48"/>
      <c r="K17" s="29"/>
      <c r="L17" s="21"/>
      <c r="M17" s="34"/>
      <c r="N17"/>
      <c r="O17"/>
      <c r="P17" s="29">
        <v>13</v>
      </c>
      <c r="Q17" s="21" t="s">
        <v>43</v>
      </c>
      <c r="R17" s="137">
        <v>4</v>
      </c>
    </row>
    <row r="18" spans="1:18" x14ac:dyDescent="0.25">
      <c r="D18" s="29">
        <v>14</v>
      </c>
      <c r="E18" s="149">
        <v>45311</v>
      </c>
      <c r="F18" s="21" t="s">
        <v>34</v>
      </c>
      <c r="G18" s="34">
        <v>1954</v>
      </c>
      <c r="H18"/>
      <c r="J18" s="48"/>
      <c r="K18"/>
      <c r="L18"/>
      <c r="M18"/>
      <c r="N18"/>
      <c r="O18"/>
      <c r="P18">
        <v>16</v>
      </c>
      <c r="Q18"/>
      <c r="R18"/>
    </row>
    <row r="19" spans="1:18" x14ac:dyDescent="0.25">
      <c r="D19" s="29">
        <v>15</v>
      </c>
      <c r="E19" s="84">
        <v>46004</v>
      </c>
      <c r="F19" s="21" t="s">
        <v>5</v>
      </c>
      <c r="G19" s="34">
        <v>1934</v>
      </c>
      <c r="H19"/>
      <c r="I19" s="48"/>
      <c r="K19"/>
      <c r="L19"/>
      <c r="M19" s="151">
        <f>SUM(M5:M18)</f>
        <v>44083</v>
      </c>
      <c r="N19"/>
      <c r="O19"/>
      <c r="P19"/>
      <c r="Q19"/>
      <c r="R19"/>
    </row>
    <row r="20" spans="1:18" x14ac:dyDescent="0.25">
      <c r="D20" s="29">
        <v>16</v>
      </c>
      <c r="E20" s="84">
        <v>45332</v>
      </c>
      <c r="F20" s="21" t="s">
        <v>36</v>
      </c>
      <c r="G20" s="34">
        <v>1904</v>
      </c>
      <c r="H20"/>
      <c r="I20" s="48"/>
      <c r="K20"/>
      <c r="L20"/>
      <c r="M20"/>
      <c r="N20"/>
      <c r="O20"/>
      <c r="P20"/>
      <c r="Q20"/>
      <c r="R20"/>
    </row>
    <row r="21" spans="1:18" x14ac:dyDescent="0.25">
      <c r="D21" s="29">
        <v>17</v>
      </c>
      <c r="E21" s="84">
        <v>45864</v>
      </c>
      <c r="F21" s="21" t="s">
        <v>22</v>
      </c>
      <c r="G21" s="34">
        <v>1867</v>
      </c>
      <c r="H21"/>
      <c r="J21" s="41"/>
      <c r="K21" s="46"/>
      <c r="L21" s="52"/>
      <c r="O21" s="48"/>
      <c r="P21" s="52"/>
      <c r="R21"/>
    </row>
    <row r="22" spans="1:18" x14ac:dyDescent="0.25">
      <c r="D22" s="29">
        <v>18</v>
      </c>
      <c r="E22" s="149">
        <v>45045</v>
      </c>
      <c r="F22" s="21" t="s">
        <v>5</v>
      </c>
      <c r="G22" s="34">
        <v>1828</v>
      </c>
      <c r="H22"/>
      <c r="J22" s="41"/>
      <c r="K22" s="46"/>
      <c r="L22" s="52"/>
      <c r="O22" s="48"/>
      <c r="P22" s="52"/>
      <c r="R22"/>
    </row>
    <row r="23" spans="1:18" x14ac:dyDescent="0.25">
      <c r="D23" s="98">
        <v>19</v>
      </c>
      <c r="E23" s="100" t="s">
        <v>64</v>
      </c>
      <c r="F23" s="99" t="s">
        <v>16</v>
      </c>
      <c r="G23" s="101">
        <v>1780</v>
      </c>
      <c r="H23"/>
      <c r="J23" s="41"/>
      <c r="K23" s="46"/>
      <c r="L23" s="52"/>
      <c r="O23" s="48"/>
      <c r="P23" s="52"/>
      <c r="R23"/>
    </row>
    <row r="24" spans="1:18" s="114" customFormat="1" x14ac:dyDescent="0.25">
      <c r="B24" s="115"/>
      <c r="C24" s="116"/>
      <c r="D24" s="29">
        <v>20</v>
      </c>
      <c r="E24" s="100">
        <v>45739</v>
      </c>
      <c r="F24" s="21" t="s">
        <v>42</v>
      </c>
      <c r="G24" s="34">
        <v>1774</v>
      </c>
      <c r="J24" s="117"/>
      <c r="K24" s="118"/>
      <c r="L24" s="119"/>
      <c r="M24" s="119"/>
      <c r="N24" s="119"/>
      <c r="O24" s="120"/>
      <c r="P24" s="119"/>
      <c r="Q24" s="119"/>
    </row>
    <row r="25" spans="1:18" s="2" customFormat="1" x14ac:dyDescent="0.25">
      <c r="B25" s="121"/>
      <c r="C25" s="122"/>
      <c r="D25" s="122"/>
      <c r="E25" s="123"/>
      <c r="F25" s="124"/>
      <c r="G25" s="125"/>
      <c r="J25" s="126"/>
      <c r="K25" s="127"/>
      <c r="L25" s="128"/>
      <c r="M25" s="128"/>
      <c r="N25" s="128"/>
      <c r="O25" s="129"/>
      <c r="P25" s="128"/>
      <c r="Q25" s="128"/>
    </row>
    <row r="26" spans="1:18" s="114" customFormat="1" ht="15.75" customHeight="1" x14ac:dyDescent="0.25">
      <c r="B26" s="115"/>
      <c r="C26" s="116"/>
      <c r="D26" s="116"/>
      <c r="E26" s="130"/>
      <c r="G26" s="131"/>
      <c r="H26" s="116"/>
      <c r="K26" s="117"/>
      <c r="L26" s="118"/>
      <c r="M26" s="119"/>
      <c r="N26" s="119"/>
      <c r="O26" s="119"/>
      <c r="P26" s="120"/>
      <c r="Q26" s="119"/>
      <c r="R26" s="119"/>
    </row>
    <row r="27" spans="1:18" ht="30.75" customHeight="1" x14ac:dyDescent="0.5">
      <c r="A27" s="102"/>
      <c r="B27" s="103" t="s">
        <v>31</v>
      </c>
      <c r="C27" s="104"/>
      <c r="D27" s="105"/>
      <c r="E27" s="106"/>
      <c r="F27" s="107"/>
      <c r="G27" s="108"/>
      <c r="H27" s="109"/>
      <c r="I27" s="107"/>
      <c r="J27" s="107"/>
      <c r="K27" s="110"/>
      <c r="L27" s="111"/>
      <c r="M27" s="112"/>
      <c r="N27" s="112"/>
      <c r="O27" s="112"/>
      <c r="P27" s="113"/>
      <c r="Q27" s="112"/>
      <c r="R27" s="112"/>
    </row>
    <row r="28" spans="1:18" ht="15.75" customHeight="1" x14ac:dyDescent="0.25"/>
    <row r="29" spans="1:18" ht="15.75" customHeight="1" x14ac:dyDescent="0.25">
      <c r="A29" s="7"/>
      <c r="B29" s="17"/>
      <c r="C29" s="3"/>
      <c r="D29" s="3"/>
      <c r="E29" s="6"/>
      <c r="F29" s="1"/>
      <c r="G29" s="44"/>
      <c r="H29" s="89"/>
      <c r="I29" s="91"/>
      <c r="J29" s="1"/>
      <c r="K29" s="85"/>
      <c r="L29" s="10"/>
      <c r="M29" s="55"/>
      <c r="N29" s="53"/>
      <c r="O29" s="53"/>
      <c r="P29" s="49"/>
      <c r="Q29" s="53"/>
      <c r="R29" s="53"/>
    </row>
    <row r="30" spans="1:18" ht="15.75" customHeight="1" x14ac:dyDescent="0.25">
      <c r="A30" s="7"/>
      <c r="B30" s="22" t="s">
        <v>7</v>
      </c>
      <c r="C30" s="18" t="s">
        <v>8</v>
      </c>
      <c r="D30" s="18" t="s">
        <v>9</v>
      </c>
      <c r="E30" s="14" t="s">
        <v>2</v>
      </c>
      <c r="F30" s="26" t="s">
        <v>19</v>
      </c>
      <c r="G30" s="28" t="s">
        <v>25</v>
      </c>
      <c r="H30" s="87" t="s">
        <v>23</v>
      </c>
      <c r="I30" s="92" t="s">
        <v>20</v>
      </c>
      <c r="J30" s="28" t="s">
        <v>21</v>
      </c>
      <c r="K30" s="87" t="s">
        <v>24</v>
      </c>
      <c r="L30" s="26" t="s">
        <v>3</v>
      </c>
      <c r="M30" s="54" t="s">
        <v>10</v>
      </c>
      <c r="N30" s="54" t="s">
        <v>11</v>
      </c>
      <c r="O30" s="54" t="s">
        <v>12</v>
      </c>
      <c r="P30" s="50" t="s">
        <v>13</v>
      </c>
      <c r="Q30" s="54" t="s">
        <v>14</v>
      </c>
      <c r="R30" s="54" t="s">
        <v>15</v>
      </c>
    </row>
    <row r="31" spans="1:18" ht="15.75" customHeight="1" x14ac:dyDescent="0.25">
      <c r="A31" s="1"/>
      <c r="B31" s="17"/>
      <c r="C31" s="3"/>
      <c r="D31" s="3"/>
      <c r="E31" s="6"/>
      <c r="F31" s="1"/>
      <c r="G31" s="44"/>
      <c r="H31" s="97"/>
      <c r="I31" s="91"/>
      <c r="J31" s="1"/>
      <c r="K31" s="85"/>
      <c r="L31" s="10"/>
      <c r="M31" s="53"/>
      <c r="N31" s="53"/>
      <c r="O31" s="53"/>
      <c r="P31" s="49"/>
      <c r="Q31" s="53"/>
      <c r="R31" s="53"/>
    </row>
    <row r="32" spans="1:18" ht="15.75" customHeight="1" x14ac:dyDescent="0.25">
      <c r="A32" s="29">
        <v>1</v>
      </c>
      <c r="B32" s="66" t="s">
        <v>4</v>
      </c>
      <c r="C32" s="66">
        <v>2022</v>
      </c>
      <c r="D32" s="66">
        <v>32</v>
      </c>
      <c r="E32" s="20">
        <v>4500</v>
      </c>
      <c r="F32" s="20">
        <v>78255</v>
      </c>
      <c r="G32" s="20">
        <f t="shared" ref="G32:G41" si="0">F32-E32</f>
        <v>73755</v>
      </c>
      <c r="H32" s="86">
        <f t="shared" ref="H32:H41" si="1">F32/E32</f>
        <v>17.39</v>
      </c>
      <c r="I32" s="93">
        <v>593250</v>
      </c>
      <c r="J32" s="20">
        <f t="shared" ref="J32:J41" si="2">I32-E32</f>
        <v>588750</v>
      </c>
      <c r="K32" s="86">
        <f t="shared" ref="K32:K41" si="3">I32/E32</f>
        <v>131.83333333333334</v>
      </c>
      <c r="L32" s="70"/>
      <c r="M32" s="69"/>
      <c r="N32" s="69"/>
      <c r="O32" s="69"/>
      <c r="P32" s="68"/>
      <c r="Q32" s="4"/>
      <c r="R32" s="69"/>
    </row>
    <row r="33" spans="1:18" ht="15.75" customHeight="1" x14ac:dyDescent="0.25">
      <c r="A33" s="29">
        <v>2</v>
      </c>
      <c r="B33" s="21" t="s">
        <v>5</v>
      </c>
      <c r="C33" s="21">
        <v>2026</v>
      </c>
      <c r="D33" s="21">
        <v>7</v>
      </c>
      <c r="E33" s="162">
        <v>1000</v>
      </c>
      <c r="F33" s="35">
        <v>105110</v>
      </c>
      <c r="G33" s="20">
        <f t="shared" si="0"/>
        <v>104110</v>
      </c>
      <c r="H33" s="86">
        <f t="shared" si="1"/>
        <v>105.11</v>
      </c>
      <c r="I33" s="94">
        <v>476630</v>
      </c>
      <c r="J33" s="20">
        <f t="shared" si="2"/>
        <v>475630</v>
      </c>
      <c r="K33" s="86">
        <f t="shared" si="3"/>
        <v>476.63</v>
      </c>
      <c r="L33" s="70"/>
      <c r="M33" s="69"/>
      <c r="N33" s="69"/>
      <c r="O33" s="69"/>
      <c r="P33" s="68"/>
      <c r="Q33" s="4"/>
      <c r="R33" s="69"/>
    </row>
    <row r="34" spans="1:18" ht="15.75" customHeight="1" x14ac:dyDescent="0.25">
      <c r="A34" s="29">
        <v>3</v>
      </c>
      <c r="B34" s="21" t="s">
        <v>18</v>
      </c>
      <c r="C34" s="21">
        <v>2025</v>
      </c>
      <c r="D34" s="21">
        <v>17</v>
      </c>
      <c r="E34" s="35">
        <v>500</v>
      </c>
      <c r="F34" s="35">
        <v>28755</v>
      </c>
      <c r="G34" s="20">
        <f t="shared" si="0"/>
        <v>28255</v>
      </c>
      <c r="H34" s="86">
        <f t="shared" si="1"/>
        <v>57.51</v>
      </c>
      <c r="I34" s="94">
        <v>163142</v>
      </c>
      <c r="J34" s="20">
        <f t="shared" si="2"/>
        <v>162642</v>
      </c>
      <c r="K34" s="86">
        <f t="shared" si="3"/>
        <v>326.28399999999999</v>
      </c>
      <c r="L34" s="70"/>
      <c r="M34" s="69"/>
      <c r="N34" s="69"/>
      <c r="O34" s="69"/>
      <c r="P34" s="68"/>
      <c r="Q34" s="4"/>
      <c r="R34" s="69"/>
    </row>
    <row r="35" spans="1:18" ht="15.75" customHeight="1" x14ac:dyDescent="0.25">
      <c r="A35" s="29">
        <v>4</v>
      </c>
      <c r="B35" s="21" t="s">
        <v>17</v>
      </c>
      <c r="C35" s="21">
        <v>2022</v>
      </c>
      <c r="D35" s="21">
        <v>31</v>
      </c>
      <c r="E35" s="35">
        <v>1000</v>
      </c>
      <c r="F35" s="35">
        <v>25630</v>
      </c>
      <c r="G35" s="20">
        <f t="shared" si="0"/>
        <v>24630</v>
      </c>
      <c r="H35" s="86">
        <f t="shared" si="1"/>
        <v>25.63</v>
      </c>
      <c r="I35" s="94">
        <v>155588</v>
      </c>
      <c r="J35" s="20">
        <f t="shared" si="2"/>
        <v>154588</v>
      </c>
      <c r="K35" s="86">
        <f t="shared" si="3"/>
        <v>155.58799999999999</v>
      </c>
      <c r="L35" s="70"/>
      <c r="M35" s="69"/>
      <c r="N35" s="69"/>
      <c r="O35" s="69"/>
      <c r="P35" s="68"/>
      <c r="Q35" s="4"/>
      <c r="R35" s="69"/>
    </row>
    <row r="36" spans="1:18" ht="15.75" customHeight="1" x14ac:dyDescent="0.25">
      <c r="A36" s="29">
        <v>5</v>
      </c>
      <c r="B36" s="21" t="s">
        <v>4</v>
      </c>
      <c r="C36" s="21">
        <v>2023</v>
      </c>
      <c r="D36" s="21">
        <v>19</v>
      </c>
      <c r="E36" s="35">
        <v>1000</v>
      </c>
      <c r="F36" s="35">
        <v>79890</v>
      </c>
      <c r="G36" s="20">
        <f t="shared" si="0"/>
        <v>78890</v>
      </c>
      <c r="H36" s="86">
        <f t="shared" si="1"/>
        <v>79.89</v>
      </c>
      <c r="I36" s="94">
        <v>150949</v>
      </c>
      <c r="J36" s="20">
        <f t="shared" si="2"/>
        <v>149949</v>
      </c>
      <c r="K36" s="86">
        <f t="shared" si="3"/>
        <v>150.94900000000001</v>
      </c>
      <c r="L36" s="70"/>
      <c r="M36" s="69"/>
      <c r="N36" s="69"/>
      <c r="O36" s="69"/>
      <c r="P36" s="68"/>
      <c r="Q36" s="4"/>
      <c r="R36" s="69"/>
    </row>
    <row r="37" spans="1:18" ht="15.75" customHeight="1" x14ac:dyDescent="0.25">
      <c r="A37" s="29">
        <v>6</v>
      </c>
      <c r="B37" s="21" t="s">
        <v>22</v>
      </c>
      <c r="C37" s="21">
        <v>2023</v>
      </c>
      <c r="D37" s="21">
        <v>17</v>
      </c>
      <c r="E37" s="35">
        <v>4200</v>
      </c>
      <c r="F37" s="35">
        <v>107630</v>
      </c>
      <c r="G37" s="20">
        <f t="shared" si="0"/>
        <v>103430</v>
      </c>
      <c r="H37" s="86">
        <f t="shared" si="1"/>
        <v>25.626190476190477</v>
      </c>
      <c r="I37" s="94">
        <v>107630</v>
      </c>
      <c r="J37" s="20">
        <f t="shared" si="2"/>
        <v>103430</v>
      </c>
      <c r="K37" s="86">
        <f t="shared" si="3"/>
        <v>25.626190476190477</v>
      </c>
      <c r="L37" s="70"/>
      <c r="M37" s="69"/>
      <c r="N37" s="69"/>
      <c r="O37" s="69"/>
      <c r="P37" s="68"/>
      <c r="Q37" s="4"/>
      <c r="R37" s="69"/>
    </row>
    <row r="38" spans="1:18" ht="15.75" customHeight="1" x14ac:dyDescent="0.25">
      <c r="A38" s="29">
        <v>7</v>
      </c>
      <c r="B38" s="21" t="s">
        <v>0</v>
      </c>
      <c r="C38" s="21">
        <v>2023</v>
      </c>
      <c r="D38" s="21">
        <v>4</v>
      </c>
      <c r="E38" s="35">
        <v>4200</v>
      </c>
      <c r="F38" s="35">
        <v>88242</v>
      </c>
      <c r="G38" s="20">
        <f t="shared" si="0"/>
        <v>84042</v>
      </c>
      <c r="H38" s="86">
        <f t="shared" si="1"/>
        <v>21.01</v>
      </c>
      <c r="I38" s="94">
        <v>92701</v>
      </c>
      <c r="J38" s="20">
        <f t="shared" si="2"/>
        <v>88501</v>
      </c>
      <c r="K38" s="86">
        <f t="shared" si="3"/>
        <v>22.071666666666665</v>
      </c>
      <c r="L38" s="70"/>
      <c r="M38" s="69"/>
      <c r="N38" s="69"/>
      <c r="O38" s="69"/>
      <c r="P38" s="68"/>
      <c r="Q38" s="4"/>
      <c r="R38" s="69"/>
    </row>
    <row r="39" spans="1:18" ht="15.75" customHeight="1" x14ac:dyDescent="0.25">
      <c r="A39" s="29">
        <v>8</v>
      </c>
      <c r="B39" s="21" t="s">
        <v>5</v>
      </c>
      <c r="C39" s="21">
        <v>2024</v>
      </c>
      <c r="D39" s="21">
        <v>34</v>
      </c>
      <c r="E39" s="35">
        <v>3700</v>
      </c>
      <c r="F39" s="35">
        <v>43142</v>
      </c>
      <c r="G39" s="20">
        <f t="shared" si="0"/>
        <v>39442</v>
      </c>
      <c r="H39" s="86">
        <f t="shared" si="1"/>
        <v>11.66</v>
      </c>
      <c r="I39" s="94">
        <v>66187</v>
      </c>
      <c r="J39" s="20">
        <f t="shared" si="2"/>
        <v>62487</v>
      </c>
      <c r="K39" s="86">
        <f t="shared" si="3"/>
        <v>17.888378378378377</v>
      </c>
      <c r="L39" s="70"/>
      <c r="M39" s="69"/>
      <c r="N39" s="69"/>
      <c r="O39" s="69"/>
      <c r="P39" s="68"/>
      <c r="Q39" s="4"/>
      <c r="R39" s="69"/>
    </row>
    <row r="40" spans="1:18" ht="15.75" customHeight="1" x14ac:dyDescent="0.25">
      <c r="A40" s="29">
        <v>9</v>
      </c>
      <c r="B40" s="21" t="s">
        <v>17</v>
      </c>
      <c r="C40" s="21">
        <v>2025</v>
      </c>
      <c r="D40" s="21">
        <v>13</v>
      </c>
      <c r="E40" s="35">
        <v>2700</v>
      </c>
      <c r="F40" s="35">
        <v>55868</v>
      </c>
      <c r="G40" s="20">
        <f t="shared" si="0"/>
        <v>53168</v>
      </c>
      <c r="H40" s="86">
        <f t="shared" si="1"/>
        <v>20.691851851851851</v>
      </c>
      <c r="I40" s="94">
        <v>65206</v>
      </c>
      <c r="J40" s="20">
        <f t="shared" si="2"/>
        <v>62506</v>
      </c>
      <c r="K40" s="86">
        <f t="shared" si="3"/>
        <v>24.150370370370371</v>
      </c>
      <c r="L40" s="70"/>
      <c r="M40" s="69"/>
      <c r="N40" s="69"/>
      <c r="O40" s="69"/>
      <c r="P40" s="68"/>
      <c r="Q40" s="4"/>
      <c r="R40" s="69"/>
    </row>
    <row r="41" spans="1:18" ht="15.75" customHeight="1" x14ac:dyDescent="0.25">
      <c r="A41" s="29">
        <v>10</v>
      </c>
      <c r="B41" s="21" t="s">
        <v>6</v>
      </c>
      <c r="C41" s="21">
        <v>2024</v>
      </c>
      <c r="D41" s="21">
        <v>34</v>
      </c>
      <c r="E41" s="20">
        <v>3700</v>
      </c>
      <c r="F41" s="20">
        <v>14319</v>
      </c>
      <c r="G41" s="20">
        <f t="shared" si="0"/>
        <v>10619</v>
      </c>
      <c r="H41" s="86">
        <f t="shared" si="1"/>
        <v>3.87</v>
      </c>
      <c r="I41" s="93">
        <v>59821</v>
      </c>
      <c r="J41" s="20">
        <f t="shared" si="2"/>
        <v>56121</v>
      </c>
      <c r="K41" s="86">
        <f t="shared" si="3"/>
        <v>16.167837837837837</v>
      </c>
      <c r="L41" s="70"/>
      <c r="M41" s="69"/>
      <c r="N41" s="69"/>
      <c r="O41" s="69"/>
      <c r="P41" s="68"/>
      <c r="Q41" s="4"/>
      <c r="R41" s="69"/>
    </row>
    <row r="42" spans="1:18" ht="15.75" x14ac:dyDescent="0.25">
      <c r="A42" s="56"/>
      <c r="B42" s="57"/>
      <c r="C42" s="58"/>
      <c r="D42" s="59"/>
      <c r="E42" s="60">
        <f>SUM(E32:E41)</f>
        <v>26500</v>
      </c>
      <c r="F42" s="61">
        <f>SUM(F32:F41)</f>
        <v>626841</v>
      </c>
      <c r="G42" s="62">
        <f>SUM(G32:G41)</f>
        <v>600341</v>
      </c>
      <c r="H42" s="90">
        <f t="shared" ref="H42" si="4">F42/E42</f>
        <v>23.654377358490567</v>
      </c>
      <c r="I42" s="95">
        <f>SUM(I32:I41)</f>
        <v>1931104</v>
      </c>
      <c r="J42" s="63">
        <f>SUM(J32:J41)</f>
        <v>1904604</v>
      </c>
      <c r="K42" s="88">
        <f t="shared" ref="K42" si="5">I42/E42</f>
        <v>72.871849056603779</v>
      </c>
      <c r="L42" s="24" t="e">
        <f t="shared" ref="L42:R42" si="6">AVERAGE(L32:L41)</f>
        <v>#DIV/0!</v>
      </c>
      <c r="M42" s="82" t="e">
        <f t="shared" si="6"/>
        <v>#DIV/0!</v>
      </c>
      <c r="N42" s="82" t="e">
        <f t="shared" si="6"/>
        <v>#DIV/0!</v>
      </c>
      <c r="O42" s="82" t="e">
        <f t="shared" si="6"/>
        <v>#DIV/0!</v>
      </c>
      <c r="P42" s="83" t="e">
        <f t="shared" si="6"/>
        <v>#DIV/0!</v>
      </c>
      <c r="Q42" s="82" t="e">
        <f t="shared" si="6"/>
        <v>#DIV/0!</v>
      </c>
      <c r="R42" s="82" t="e">
        <f t="shared" si="6"/>
        <v>#DIV/0!</v>
      </c>
    </row>
    <row r="43" spans="1:18" s="30" customFormat="1" ht="24" customHeight="1" x14ac:dyDescent="0.5">
      <c r="C43" s="31"/>
      <c r="D43" s="31"/>
      <c r="E43" s="32"/>
      <c r="G43" s="42"/>
      <c r="H43" s="31"/>
      <c r="K43" s="40"/>
      <c r="L43" s="45"/>
      <c r="M43" s="51"/>
      <c r="N43" s="51"/>
      <c r="O43" s="51"/>
      <c r="P43" s="47"/>
      <c r="Q43" s="51"/>
      <c r="R43" s="51"/>
    </row>
    <row r="44" spans="1:18" ht="31.5" x14ac:dyDescent="0.5">
      <c r="B44" s="27" t="s">
        <v>121</v>
      </c>
      <c r="F44" s="136"/>
      <c r="G44"/>
      <c r="H44"/>
      <c r="K44"/>
      <c r="L44" t="s">
        <v>58</v>
      </c>
      <c r="M44"/>
      <c r="N44"/>
      <c r="O44"/>
      <c r="P44"/>
      <c r="Q44"/>
      <c r="R44"/>
    </row>
    <row r="45" spans="1:18" ht="18.75" x14ac:dyDescent="0.25">
      <c r="A45" s="7"/>
      <c r="B45" s="17"/>
      <c r="C45" s="3"/>
      <c r="D45" s="3"/>
      <c r="E45" s="6"/>
      <c r="F45" s="146"/>
      <c r="G45" s="44"/>
      <c r="H45" s="12"/>
      <c r="I45" s="1"/>
      <c r="J45" s="1"/>
      <c r="K45" s="140"/>
      <c r="L45" s="10"/>
      <c r="M45" s="55"/>
      <c r="N45" s="53"/>
      <c r="O45" s="53"/>
      <c r="P45" s="49"/>
      <c r="Q45" s="53"/>
      <c r="R45" s="53"/>
    </row>
    <row r="46" spans="1:18" x14ac:dyDescent="0.25">
      <c r="A46" s="7"/>
      <c r="B46" s="22" t="s">
        <v>7</v>
      </c>
      <c r="C46" s="18"/>
      <c r="D46" s="18" t="s">
        <v>9</v>
      </c>
      <c r="E46" s="14" t="s">
        <v>2</v>
      </c>
      <c r="F46" s="26" t="s">
        <v>19</v>
      </c>
      <c r="G46" s="28" t="s">
        <v>20</v>
      </c>
      <c r="H46" s="33"/>
      <c r="I46" s="28" t="s">
        <v>21</v>
      </c>
      <c r="J46" s="28" t="s">
        <v>46</v>
      </c>
      <c r="K46" s="141" t="s">
        <v>47</v>
      </c>
      <c r="L46" s="150" t="s">
        <v>61</v>
      </c>
      <c r="M46" s="28" t="s">
        <v>59</v>
      </c>
      <c r="N46" s="141" t="s">
        <v>60</v>
      </c>
      <c r="O46" s="141"/>
      <c r="P46" s="50"/>
      <c r="Q46" s="54"/>
      <c r="R46" s="54"/>
    </row>
    <row r="47" spans="1:18" x14ac:dyDescent="0.25">
      <c r="A47" s="1"/>
      <c r="B47" s="17"/>
      <c r="C47" s="3"/>
      <c r="D47" s="3"/>
      <c r="E47" s="6"/>
      <c r="F47" s="1"/>
      <c r="G47" s="44"/>
      <c r="H47" s="67"/>
      <c r="I47" s="1"/>
      <c r="J47" s="1"/>
      <c r="K47" s="155"/>
      <c r="L47" s="10"/>
      <c r="M47" s="49"/>
      <c r="N47" s="49"/>
      <c r="O47" s="49"/>
      <c r="P47" s="49"/>
      <c r="Q47" s="53"/>
      <c r="R47" s="53"/>
    </row>
    <row r="48" spans="1:18" ht="15.75" x14ac:dyDescent="0.25">
      <c r="A48" s="29">
        <v>1</v>
      </c>
      <c r="B48" s="159" t="s">
        <v>33</v>
      </c>
      <c r="C48" s="21"/>
      <c r="D48" s="138">
        <v>15</v>
      </c>
      <c r="E48" s="139">
        <v>1000</v>
      </c>
      <c r="F48" s="20">
        <v>4520</v>
      </c>
      <c r="G48" s="20">
        <v>2049</v>
      </c>
      <c r="H48" s="64"/>
      <c r="I48" s="20">
        <f>G48-E48</f>
        <v>1049</v>
      </c>
      <c r="J48" s="157">
        <v>12</v>
      </c>
      <c r="K48" s="142">
        <v>3</v>
      </c>
      <c r="L48" s="68">
        <v>11664</v>
      </c>
      <c r="M48" s="68">
        <v>13</v>
      </c>
      <c r="N48" s="68">
        <v>8000</v>
      </c>
      <c r="O48" s="68"/>
      <c r="P48" s="68"/>
      <c r="Q48" s="36"/>
      <c r="R48" s="69"/>
    </row>
    <row r="49" spans="1:18" ht="15.75" x14ac:dyDescent="0.25">
      <c r="A49" s="29">
        <v>2</v>
      </c>
      <c r="B49" s="21" t="s">
        <v>1</v>
      </c>
      <c r="C49" s="21"/>
      <c r="D49" s="138">
        <v>15</v>
      </c>
      <c r="E49" s="139">
        <v>1000</v>
      </c>
      <c r="F49" s="20">
        <v>1320</v>
      </c>
      <c r="G49" s="20">
        <v>878</v>
      </c>
      <c r="H49" s="64"/>
      <c r="I49" s="20">
        <f>G49-E49</f>
        <v>-122</v>
      </c>
      <c r="J49" s="164">
        <v>12</v>
      </c>
      <c r="K49" s="142">
        <v>1</v>
      </c>
      <c r="L49" s="166">
        <v>3072</v>
      </c>
      <c r="M49" s="152">
        <v>12</v>
      </c>
      <c r="N49" s="152">
        <v>10000</v>
      </c>
      <c r="O49" s="68"/>
      <c r="P49" s="68"/>
      <c r="Q49" s="36"/>
      <c r="R49" s="69"/>
    </row>
    <row r="50" spans="1:18" ht="15.75" x14ac:dyDescent="0.25">
      <c r="A50" s="29">
        <v>3</v>
      </c>
      <c r="B50" s="21" t="s">
        <v>16</v>
      </c>
      <c r="C50" s="21"/>
      <c r="D50" s="138">
        <v>15</v>
      </c>
      <c r="E50" s="139">
        <v>1000</v>
      </c>
      <c r="F50" s="35">
        <v>440</v>
      </c>
      <c r="G50" s="35">
        <v>605</v>
      </c>
      <c r="H50" s="153"/>
      <c r="I50" s="20">
        <f>G50-E50</f>
        <v>-395</v>
      </c>
      <c r="J50" s="158">
        <v>12</v>
      </c>
      <c r="K50" s="154">
        <v>1</v>
      </c>
      <c r="L50" s="38">
        <v>2592</v>
      </c>
      <c r="M50" s="38">
        <v>12</v>
      </c>
      <c r="N50" s="38">
        <v>8000</v>
      </c>
      <c r="O50" s="68"/>
      <c r="P50" s="68"/>
      <c r="Q50" s="36"/>
      <c r="R50" s="69"/>
    </row>
    <row r="51" spans="1:18" ht="15.75" x14ac:dyDescent="0.25">
      <c r="A51" s="29">
        <v>4</v>
      </c>
      <c r="B51" s="21" t="s">
        <v>42</v>
      </c>
      <c r="C51" s="21"/>
      <c r="D51" s="138">
        <v>15</v>
      </c>
      <c r="E51" s="139">
        <v>1000</v>
      </c>
      <c r="F51" s="20">
        <v>100</v>
      </c>
      <c r="G51" s="20">
        <v>117</v>
      </c>
      <c r="H51" s="64"/>
      <c r="I51" s="20">
        <f>G51-E51</f>
        <v>-883</v>
      </c>
      <c r="J51" s="157">
        <v>11</v>
      </c>
      <c r="K51" s="142">
        <v>3</v>
      </c>
      <c r="L51" s="68">
        <v>7776</v>
      </c>
      <c r="M51" s="68">
        <v>12</v>
      </c>
      <c r="N51" s="68">
        <v>0</v>
      </c>
      <c r="O51" s="145"/>
      <c r="P51" s="68"/>
      <c r="Q51" s="36"/>
      <c r="R51" s="69"/>
    </row>
    <row r="52" spans="1:18" ht="15.75" x14ac:dyDescent="0.25">
      <c r="A52" s="29">
        <v>5</v>
      </c>
      <c r="B52" s="21" t="s">
        <v>5</v>
      </c>
      <c r="C52" s="21"/>
      <c r="D52" s="138">
        <v>15</v>
      </c>
      <c r="E52" s="139">
        <v>1000</v>
      </c>
      <c r="F52" s="20">
        <v>120</v>
      </c>
      <c r="G52" s="20">
        <v>78</v>
      </c>
      <c r="H52" s="64"/>
      <c r="I52" s="20">
        <f>G52-E52</f>
        <v>-922</v>
      </c>
      <c r="J52" s="157">
        <v>11</v>
      </c>
      <c r="K52" s="142">
        <v>2</v>
      </c>
      <c r="L52" s="68">
        <v>5184</v>
      </c>
      <c r="M52" s="68">
        <v>12</v>
      </c>
      <c r="N52" s="145">
        <v>9000</v>
      </c>
      <c r="O52" s="68"/>
      <c r="P52" s="68"/>
      <c r="Q52" s="36"/>
      <c r="R52" s="69"/>
    </row>
    <row r="53" spans="1:18" ht="15.75" x14ac:dyDescent="0.25">
      <c r="A53" s="29">
        <v>6</v>
      </c>
      <c r="B53" s="21" t="s">
        <v>17</v>
      </c>
      <c r="C53" s="21"/>
      <c r="D53" s="138">
        <v>15</v>
      </c>
      <c r="E53" s="139">
        <v>1000</v>
      </c>
      <c r="F53" s="20">
        <v>180</v>
      </c>
      <c r="G53" s="20">
        <v>39</v>
      </c>
      <c r="H53" s="64"/>
      <c r="I53" s="20">
        <f>G53-E53</f>
        <v>-961</v>
      </c>
      <c r="J53" s="157">
        <v>11</v>
      </c>
      <c r="K53" s="142">
        <v>1</v>
      </c>
      <c r="L53" s="68">
        <v>20736</v>
      </c>
      <c r="M53" s="68">
        <v>12</v>
      </c>
      <c r="N53" s="68">
        <v>20000</v>
      </c>
      <c r="O53" s="68"/>
      <c r="P53" s="68"/>
      <c r="Q53" s="36"/>
      <c r="R53" s="69"/>
    </row>
    <row r="54" spans="1:18" ht="15.75" x14ac:dyDescent="0.25">
      <c r="A54" s="29">
        <v>7</v>
      </c>
      <c r="B54" s="21" t="s">
        <v>4</v>
      </c>
      <c r="C54" s="21"/>
      <c r="D54" s="138">
        <v>15</v>
      </c>
      <c r="E54" s="139">
        <v>1000</v>
      </c>
      <c r="F54" s="20">
        <v>10</v>
      </c>
      <c r="G54" s="20">
        <v>39</v>
      </c>
      <c r="H54" s="64"/>
      <c r="I54" s="20">
        <f>G54-E54</f>
        <v>-961</v>
      </c>
      <c r="J54" s="157">
        <v>11</v>
      </c>
      <c r="K54" s="142">
        <v>1</v>
      </c>
      <c r="L54" s="68">
        <v>2916</v>
      </c>
      <c r="M54" s="68">
        <v>11</v>
      </c>
      <c r="N54" s="68">
        <v>0</v>
      </c>
      <c r="O54" s="68" t="s">
        <v>50</v>
      </c>
      <c r="P54" s="68"/>
      <c r="Q54" s="36"/>
      <c r="R54" s="69"/>
    </row>
    <row r="55" spans="1:18" ht="15.75" x14ac:dyDescent="0.25">
      <c r="A55" s="29">
        <v>8</v>
      </c>
      <c r="B55" s="21" t="s">
        <v>22</v>
      </c>
      <c r="C55" s="21"/>
      <c r="D55" s="138">
        <v>15</v>
      </c>
      <c r="E55" s="139">
        <v>1000</v>
      </c>
      <c r="F55" s="20">
        <v>0</v>
      </c>
      <c r="G55" s="20">
        <v>0</v>
      </c>
      <c r="H55" s="64"/>
      <c r="I55" s="20">
        <f>G55-E55</f>
        <v>-1000</v>
      </c>
      <c r="J55" s="163">
        <v>10</v>
      </c>
      <c r="K55" s="156">
        <v>6</v>
      </c>
      <c r="L55" s="68">
        <v>1536</v>
      </c>
      <c r="M55" s="165">
        <v>10</v>
      </c>
      <c r="N55" s="165">
        <v>0</v>
      </c>
      <c r="O55" s="68"/>
      <c r="P55" s="134"/>
      <c r="Q55" s="36"/>
      <c r="R55" s="69"/>
    </row>
    <row r="56" spans="1:18" ht="15.75" x14ac:dyDescent="0.25">
      <c r="A56" s="29">
        <v>9</v>
      </c>
      <c r="B56" s="159" t="s">
        <v>41</v>
      </c>
      <c r="C56" s="159"/>
      <c r="D56" s="138">
        <v>15</v>
      </c>
      <c r="E56" s="139">
        <v>1000</v>
      </c>
      <c r="F56" s="20">
        <v>0</v>
      </c>
      <c r="G56" s="20">
        <v>0</v>
      </c>
      <c r="H56" s="64"/>
      <c r="I56" s="20">
        <f>G56-E56</f>
        <v>-1000</v>
      </c>
      <c r="J56" s="157">
        <v>10</v>
      </c>
      <c r="K56" s="142">
        <v>1</v>
      </c>
      <c r="L56" s="68">
        <v>15552</v>
      </c>
      <c r="M56" s="68">
        <v>10</v>
      </c>
      <c r="N56" s="68">
        <v>0</v>
      </c>
      <c r="O56" s="68"/>
      <c r="P56" s="68"/>
      <c r="Q56" s="36"/>
      <c r="R56" s="69"/>
    </row>
    <row r="57" spans="1:18" ht="15.75" x14ac:dyDescent="0.25">
      <c r="A57" s="29">
        <v>10</v>
      </c>
      <c r="B57" s="99" t="s">
        <v>6</v>
      </c>
      <c r="C57" s="99"/>
      <c r="D57" s="138">
        <v>15</v>
      </c>
      <c r="E57" s="139">
        <v>1000</v>
      </c>
      <c r="F57" s="20">
        <v>0</v>
      </c>
      <c r="G57" s="20">
        <v>0</v>
      </c>
      <c r="H57" s="64"/>
      <c r="I57" s="20">
        <f>G57-E57</f>
        <v>-1000</v>
      </c>
      <c r="J57" s="157">
        <v>9</v>
      </c>
      <c r="K57" s="142">
        <v>13</v>
      </c>
      <c r="L57" s="68">
        <v>5184</v>
      </c>
      <c r="M57" s="68">
        <v>10</v>
      </c>
      <c r="N57" s="68">
        <v>5000</v>
      </c>
      <c r="O57" s="68"/>
      <c r="P57" s="68"/>
      <c r="Q57" s="36"/>
      <c r="R57" s="69"/>
    </row>
    <row r="58" spans="1:18" ht="15.75" x14ac:dyDescent="0.25">
      <c r="A58" s="29">
        <v>11</v>
      </c>
      <c r="B58" s="99" t="s">
        <v>18</v>
      </c>
      <c r="C58" s="99"/>
      <c r="D58" s="138">
        <v>15</v>
      </c>
      <c r="E58" s="139">
        <v>1000</v>
      </c>
      <c r="F58" s="20">
        <v>0</v>
      </c>
      <c r="G58" s="20">
        <v>0</v>
      </c>
      <c r="H58" s="64"/>
      <c r="I58" s="20">
        <f>G58-E58</f>
        <v>-1000</v>
      </c>
      <c r="J58" s="157">
        <v>9</v>
      </c>
      <c r="K58" s="142">
        <v>2</v>
      </c>
      <c r="L58" s="68">
        <v>6912</v>
      </c>
      <c r="M58" s="68">
        <v>9</v>
      </c>
      <c r="N58" s="68">
        <v>0</v>
      </c>
      <c r="O58" s="68"/>
      <c r="P58" s="68"/>
      <c r="Q58" s="36"/>
      <c r="R58" s="69"/>
    </row>
    <row r="59" spans="1:18" ht="15.75" x14ac:dyDescent="0.25">
      <c r="A59" s="29">
        <v>12</v>
      </c>
      <c r="B59" s="144" t="s">
        <v>35</v>
      </c>
      <c r="C59" s="99"/>
      <c r="D59" s="138">
        <v>15</v>
      </c>
      <c r="E59" s="139">
        <v>1000</v>
      </c>
      <c r="F59" s="20"/>
      <c r="G59" s="20"/>
      <c r="H59" s="64"/>
      <c r="I59" s="20">
        <f>G59-E59</f>
        <v>-1000</v>
      </c>
      <c r="J59" s="157"/>
      <c r="K59" s="142"/>
      <c r="L59" s="68"/>
      <c r="M59" s="68"/>
      <c r="N59" s="68"/>
      <c r="O59" s="68"/>
      <c r="P59" s="68"/>
      <c r="Q59" s="36"/>
      <c r="R59" s="132"/>
    </row>
    <row r="60" spans="1:18" ht="15.75" x14ac:dyDescent="0.25">
      <c r="A60" s="29">
        <v>13</v>
      </c>
      <c r="B60" s="144" t="s">
        <v>48</v>
      </c>
      <c r="C60" s="99"/>
      <c r="D60" s="138"/>
      <c r="E60" s="139"/>
      <c r="F60" s="20"/>
      <c r="G60" s="20"/>
      <c r="H60" s="64"/>
      <c r="I60" s="20">
        <f>G60-E60</f>
        <v>0</v>
      </c>
      <c r="J60" s="157"/>
      <c r="K60" s="142"/>
      <c r="L60" s="135"/>
      <c r="M60" s="135"/>
      <c r="N60" s="135"/>
      <c r="O60" s="135"/>
      <c r="P60" s="135"/>
      <c r="Q60" s="36"/>
      <c r="R60" s="133"/>
    </row>
    <row r="61" spans="1:18" ht="15.75" x14ac:dyDescent="0.25">
      <c r="A61" s="56"/>
      <c r="B61" s="57"/>
      <c r="C61" s="58"/>
      <c r="D61" s="59"/>
      <c r="E61" s="60">
        <f>SUM(E48:E60)</f>
        <v>12000</v>
      </c>
      <c r="F61" s="61">
        <f>SUM(F48:F60)</f>
        <v>6690</v>
      </c>
      <c r="G61" s="62">
        <f>SUM(G48:G60)</f>
        <v>3805</v>
      </c>
      <c r="H61" s="64"/>
      <c r="I61" s="63">
        <f>SUM(I48:I60)</f>
        <v>-8195</v>
      </c>
      <c r="J61" s="63"/>
      <c r="K61" s="143"/>
      <c r="L61" s="24"/>
      <c r="M61" s="82"/>
      <c r="N61" s="82"/>
      <c r="O61" s="82"/>
      <c r="P61" s="83"/>
      <c r="Q61" s="82"/>
      <c r="R61" s="82"/>
    </row>
  </sheetData>
  <sortState xmlns:xlrd2="http://schemas.microsoft.com/office/spreadsheetml/2017/richdata2" ref="L5:M17">
    <sortCondition descending="1" ref="M5:M17"/>
  </sortState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4BE7-73F4-45A1-9DB3-0832DAEDFE01}">
  <dimension ref="A2:F9"/>
  <sheetViews>
    <sheetView workbookViewId="0">
      <selection activeCell="E15" sqref="E15"/>
    </sheetView>
  </sheetViews>
  <sheetFormatPr defaultRowHeight="15" x14ac:dyDescent="0.25"/>
  <cols>
    <col min="2" max="2" width="73.140625" customWidth="1"/>
    <col min="3" max="3" width="18.85546875" customWidth="1"/>
    <col min="4" max="4" width="16.85546875" customWidth="1"/>
    <col min="5" max="5" width="16.140625" customWidth="1"/>
    <col min="6" max="6" width="18.85546875" customWidth="1"/>
  </cols>
  <sheetData>
    <row r="2" spans="1:6" ht="30" customHeight="1" x14ac:dyDescent="0.4">
      <c r="A2" s="7"/>
      <c r="B2" s="148" t="s">
        <v>63</v>
      </c>
      <c r="C2" s="6"/>
      <c r="D2" s="91"/>
      <c r="E2" s="1"/>
      <c r="F2" s="85"/>
    </row>
    <row r="4" spans="1:6" x14ac:dyDescent="0.25">
      <c r="A4" s="7"/>
      <c r="B4" s="17"/>
      <c r="C4" s="6"/>
      <c r="D4" s="91"/>
      <c r="E4" s="1"/>
      <c r="F4" s="85"/>
    </row>
    <row r="5" spans="1:6" x14ac:dyDescent="0.25">
      <c r="A5" s="7"/>
      <c r="B5" s="22" t="s">
        <v>7</v>
      </c>
      <c r="C5" s="14" t="s">
        <v>2</v>
      </c>
      <c r="D5" s="92" t="s">
        <v>51</v>
      </c>
      <c r="E5" s="28" t="s">
        <v>52</v>
      </c>
      <c r="F5" s="87" t="s">
        <v>53</v>
      </c>
    </row>
    <row r="6" spans="1:6" x14ac:dyDescent="0.25">
      <c r="A6" s="1"/>
      <c r="B6" s="17"/>
      <c r="C6" s="6"/>
      <c r="D6" s="91"/>
      <c r="E6" s="1"/>
      <c r="F6" s="85"/>
    </row>
    <row r="7" spans="1:6" ht="15.75" x14ac:dyDescent="0.25">
      <c r="A7" s="29">
        <v>1</v>
      </c>
      <c r="B7" s="21" t="s">
        <v>54</v>
      </c>
      <c r="C7" s="20">
        <v>88400</v>
      </c>
      <c r="D7" s="94">
        <v>159771</v>
      </c>
      <c r="E7" s="20">
        <f>D7-C7</f>
        <v>71371</v>
      </c>
      <c r="F7" s="86">
        <f>D7/C7</f>
        <v>1.8073642533936651</v>
      </c>
    </row>
    <row r="8" spans="1:6" ht="15.75" x14ac:dyDescent="0.25">
      <c r="A8" s="29">
        <v>2</v>
      </c>
      <c r="B8" s="22" t="s">
        <v>62</v>
      </c>
      <c r="C8" s="147">
        <v>88400</v>
      </c>
      <c r="D8" s="23">
        <v>47258</v>
      </c>
      <c r="E8" s="20">
        <f>D8-C8</f>
        <v>-41142</v>
      </c>
      <c r="F8" s="90">
        <f>D8/C8</f>
        <v>0.53459276018099544</v>
      </c>
    </row>
    <row r="9" spans="1:6" ht="15.75" x14ac:dyDescent="0.25">
      <c r="A9" s="29">
        <v>3</v>
      </c>
      <c r="B9" s="21" t="s">
        <v>55</v>
      </c>
      <c r="C9" s="20">
        <v>88400</v>
      </c>
      <c r="D9" s="94">
        <v>44083</v>
      </c>
      <c r="E9" s="20">
        <f>D9-C9</f>
        <v>-44317</v>
      </c>
      <c r="F9" s="86">
        <f>D9/C9</f>
        <v>0.49867647058823528</v>
      </c>
    </row>
  </sheetData>
  <sortState xmlns:xlrd2="http://schemas.microsoft.com/office/spreadsheetml/2017/richdata2" ref="B7:F9">
    <sortCondition descending="1" ref="F7:F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BD74-E465-413B-8337-9B2071ED0D6E}">
  <dimension ref="A3:N24"/>
  <sheetViews>
    <sheetView workbookViewId="0">
      <selection activeCell="K15" sqref="K15"/>
    </sheetView>
  </sheetViews>
  <sheetFormatPr defaultRowHeight="15" x14ac:dyDescent="0.25"/>
  <cols>
    <col min="1" max="1" width="12" customWidth="1"/>
    <col min="2" max="10" width="15.7109375" customWidth="1"/>
    <col min="11" max="13" width="15.85546875" customWidth="1"/>
    <col min="14" max="14" width="15.7109375" customWidth="1"/>
  </cols>
  <sheetData>
    <row r="3" spans="1:14" x14ac:dyDescent="0.25">
      <c r="A3" s="7"/>
      <c r="B3" s="17"/>
      <c r="C3" s="3"/>
      <c r="D3" s="3"/>
      <c r="E3" s="6"/>
      <c r="F3" s="1"/>
      <c r="G3" s="1"/>
      <c r="H3" s="1"/>
      <c r="I3" s="1"/>
      <c r="J3" s="1"/>
      <c r="K3" s="19"/>
      <c r="L3" s="19"/>
      <c r="M3" s="19"/>
      <c r="N3" s="19"/>
    </row>
    <row r="4" spans="1:14" x14ac:dyDescent="0.25">
      <c r="A4" s="7"/>
      <c r="B4" s="37" t="s">
        <v>6</v>
      </c>
      <c r="C4" s="37" t="s">
        <v>0</v>
      </c>
      <c r="D4" s="37" t="s">
        <v>16</v>
      </c>
      <c r="E4" s="71" t="s">
        <v>42</v>
      </c>
      <c r="F4" s="38" t="s">
        <v>4</v>
      </c>
      <c r="G4" s="72" t="s">
        <v>17</v>
      </c>
      <c r="H4" s="72" t="s">
        <v>22</v>
      </c>
      <c r="I4" s="72" t="s">
        <v>18</v>
      </c>
      <c r="J4" s="72" t="s">
        <v>5</v>
      </c>
      <c r="K4" s="37" t="s">
        <v>1</v>
      </c>
      <c r="L4" s="37" t="s">
        <v>35</v>
      </c>
      <c r="M4" s="37" t="s">
        <v>36</v>
      </c>
      <c r="N4" s="37" t="s">
        <v>41</v>
      </c>
    </row>
    <row r="5" spans="1:14" x14ac:dyDescent="0.25">
      <c r="A5" s="7"/>
      <c r="B5" s="17"/>
      <c r="C5" s="3"/>
      <c r="D5" s="3"/>
      <c r="E5" s="6"/>
      <c r="F5" s="10"/>
      <c r="G5" s="9"/>
      <c r="H5" s="9"/>
      <c r="I5" s="9"/>
      <c r="J5" s="9"/>
      <c r="K5" s="19"/>
      <c r="L5" s="19"/>
      <c r="M5" s="19"/>
      <c r="N5" s="19"/>
    </row>
    <row r="6" spans="1:14" x14ac:dyDescent="0.25">
      <c r="A6" s="8">
        <v>1</v>
      </c>
      <c r="B6" s="71">
        <v>52</v>
      </c>
      <c r="C6" s="13"/>
      <c r="D6" s="13">
        <v>86</v>
      </c>
      <c r="E6" s="13"/>
      <c r="F6" s="13">
        <v>270</v>
      </c>
      <c r="G6" s="74">
        <v>54</v>
      </c>
      <c r="H6" s="74">
        <v>1867</v>
      </c>
      <c r="I6" s="74">
        <v>145</v>
      </c>
      <c r="J6" s="75">
        <v>2665</v>
      </c>
      <c r="K6" s="13">
        <v>650</v>
      </c>
      <c r="L6" s="13">
        <v>118</v>
      </c>
      <c r="M6" s="13">
        <v>2018</v>
      </c>
      <c r="N6" s="13">
        <v>153</v>
      </c>
    </row>
    <row r="7" spans="1:14" x14ac:dyDescent="0.25">
      <c r="A7" s="5">
        <v>2</v>
      </c>
      <c r="B7" s="71">
        <v>126</v>
      </c>
      <c r="C7" s="13"/>
      <c r="D7" s="13">
        <v>378</v>
      </c>
      <c r="E7" s="13"/>
      <c r="F7" s="13">
        <v>332</v>
      </c>
      <c r="G7" s="74">
        <v>27</v>
      </c>
      <c r="H7" s="74"/>
      <c r="I7" s="74">
        <v>1412</v>
      </c>
      <c r="J7" s="75">
        <v>18</v>
      </c>
      <c r="K7" s="13">
        <v>14019</v>
      </c>
      <c r="L7" s="13"/>
      <c r="M7" s="13">
        <v>136</v>
      </c>
      <c r="N7" s="13">
        <v>380</v>
      </c>
    </row>
    <row r="8" spans="1:14" x14ac:dyDescent="0.25">
      <c r="A8" s="5">
        <v>3</v>
      </c>
      <c r="B8" s="71">
        <v>171</v>
      </c>
      <c r="C8" s="13"/>
      <c r="D8" s="13">
        <v>1780</v>
      </c>
      <c r="E8" s="13"/>
      <c r="F8" s="13"/>
      <c r="G8" s="74">
        <v>338</v>
      </c>
      <c r="H8" s="74"/>
      <c r="I8" s="74">
        <v>113</v>
      </c>
      <c r="J8" s="75">
        <v>1934</v>
      </c>
      <c r="K8" s="13">
        <v>65</v>
      </c>
      <c r="L8" s="13"/>
      <c r="M8" s="13">
        <v>17</v>
      </c>
      <c r="N8" s="13">
        <v>1022</v>
      </c>
    </row>
    <row r="9" spans="1:14" x14ac:dyDescent="0.25">
      <c r="A9" s="5">
        <v>4</v>
      </c>
      <c r="B9" s="71">
        <v>312</v>
      </c>
      <c r="C9" s="13"/>
      <c r="D9" s="13">
        <v>27</v>
      </c>
      <c r="E9" s="13"/>
      <c r="F9" s="13"/>
      <c r="G9" s="74">
        <v>960</v>
      </c>
      <c r="H9" s="74"/>
      <c r="I9" s="74">
        <v>44</v>
      </c>
      <c r="J9" s="75">
        <v>18</v>
      </c>
      <c r="K9" s="13">
        <v>2388</v>
      </c>
      <c r="L9" s="13"/>
      <c r="M9" s="13">
        <v>256</v>
      </c>
      <c r="N9" s="13">
        <v>2073</v>
      </c>
    </row>
    <row r="10" spans="1:14" x14ac:dyDescent="0.25">
      <c r="A10" s="5">
        <v>5</v>
      </c>
      <c r="B10" s="71">
        <v>60</v>
      </c>
      <c r="C10" s="13"/>
      <c r="D10" s="13"/>
      <c r="E10" s="13"/>
      <c r="F10" s="13"/>
      <c r="G10" s="74">
        <v>324</v>
      </c>
      <c r="H10" s="74"/>
      <c r="I10" s="74">
        <v>666</v>
      </c>
      <c r="J10" s="75">
        <v>205</v>
      </c>
      <c r="K10" s="13">
        <v>668</v>
      </c>
      <c r="L10" s="13"/>
      <c r="M10" s="13">
        <v>308</v>
      </c>
      <c r="N10" s="13">
        <v>113</v>
      </c>
    </row>
    <row r="11" spans="1:14" x14ac:dyDescent="0.25">
      <c r="A11" s="5">
        <v>6</v>
      </c>
      <c r="B11" s="71">
        <v>908</v>
      </c>
      <c r="C11" s="13"/>
      <c r="D11" s="13"/>
      <c r="E11" s="13"/>
      <c r="F11" s="13"/>
      <c r="G11" s="74">
        <v>684</v>
      </c>
      <c r="H11" s="74"/>
      <c r="I11" s="74"/>
      <c r="J11" s="75">
        <v>109</v>
      </c>
      <c r="K11" s="13">
        <v>352</v>
      </c>
      <c r="L11" s="13"/>
      <c r="M11" s="13">
        <v>2049</v>
      </c>
      <c r="N11" s="13"/>
    </row>
    <row r="12" spans="1:14" x14ac:dyDescent="0.25">
      <c r="A12" s="5">
        <v>7</v>
      </c>
      <c r="B12" s="71">
        <v>20</v>
      </c>
      <c r="C12" s="13"/>
      <c r="D12" s="13"/>
      <c r="E12" s="13"/>
      <c r="F12" s="13"/>
      <c r="G12" s="74"/>
      <c r="H12" s="74"/>
      <c r="I12" s="74"/>
      <c r="J12" s="75"/>
      <c r="K12" s="13">
        <v>108</v>
      </c>
      <c r="L12" s="13"/>
      <c r="M12" s="13"/>
      <c r="N12" s="13"/>
    </row>
    <row r="13" spans="1:14" x14ac:dyDescent="0.25">
      <c r="A13" s="5">
        <v>8</v>
      </c>
      <c r="B13" s="71"/>
      <c r="C13" s="13"/>
      <c r="D13" s="13"/>
      <c r="E13" s="13"/>
      <c r="F13" s="13"/>
      <c r="G13" s="74"/>
      <c r="H13" s="74"/>
      <c r="I13" s="74"/>
      <c r="J13" s="75"/>
      <c r="K13" s="13">
        <v>207</v>
      </c>
      <c r="L13" s="13"/>
      <c r="M13" s="13"/>
      <c r="N13" s="13"/>
    </row>
    <row r="14" spans="1:14" x14ac:dyDescent="0.25">
      <c r="A14" s="5">
        <v>9</v>
      </c>
      <c r="B14" s="71"/>
      <c r="C14" s="13"/>
      <c r="D14" s="13"/>
      <c r="E14" s="13"/>
      <c r="F14" s="13"/>
      <c r="G14" s="74"/>
      <c r="H14" s="74"/>
      <c r="I14" s="74"/>
      <c r="J14" s="75"/>
      <c r="K14" s="13">
        <v>878</v>
      </c>
      <c r="L14" s="13"/>
      <c r="M14" s="13"/>
      <c r="N14" s="13"/>
    </row>
    <row r="15" spans="1:14" x14ac:dyDescent="0.25">
      <c r="A15" s="5">
        <v>10</v>
      </c>
      <c r="B15" s="71"/>
      <c r="C15" s="13"/>
      <c r="D15" s="13"/>
      <c r="E15" s="13"/>
      <c r="F15" s="13"/>
      <c r="G15" s="74"/>
      <c r="H15" s="74"/>
      <c r="I15" s="74"/>
      <c r="J15" s="75"/>
      <c r="K15" s="13"/>
      <c r="L15" s="13"/>
      <c r="M15" s="13"/>
      <c r="N15" s="13"/>
    </row>
    <row r="16" spans="1:14" x14ac:dyDescent="0.25">
      <c r="A16" s="5">
        <v>11</v>
      </c>
      <c r="B16" s="71"/>
      <c r="C16" s="13"/>
      <c r="D16" s="13"/>
      <c r="E16" s="13"/>
      <c r="F16" s="13"/>
      <c r="G16" s="74"/>
      <c r="H16" s="74"/>
      <c r="I16" s="74"/>
      <c r="J16" s="75"/>
      <c r="K16" s="13"/>
      <c r="L16" s="13"/>
      <c r="M16" s="13"/>
      <c r="N16" s="13"/>
    </row>
    <row r="17" spans="1:14" x14ac:dyDescent="0.25">
      <c r="A17" s="5">
        <v>12</v>
      </c>
      <c r="B17" s="71"/>
      <c r="C17" s="13"/>
      <c r="D17" s="13"/>
      <c r="E17" s="13"/>
      <c r="F17" s="13"/>
      <c r="G17" s="74"/>
      <c r="H17" s="74"/>
      <c r="I17" s="74"/>
      <c r="J17" s="75"/>
      <c r="K17" s="13"/>
      <c r="L17" s="13"/>
      <c r="M17" s="13"/>
      <c r="N17" s="13"/>
    </row>
    <row r="18" spans="1:14" x14ac:dyDescent="0.25">
      <c r="A18" s="5">
        <v>13</v>
      </c>
      <c r="B18" s="71"/>
      <c r="C18" s="13"/>
      <c r="D18" s="13"/>
      <c r="E18" s="13"/>
      <c r="F18" s="13"/>
      <c r="G18" s="74"/>
      <c r="H18" s="74"/>
      <c r="I18" s="74"/>
      <c r="J18" s="75"/>
      <c r="K18" s="13"/>
      <c r="L18" s="13"/>
      <c r="M18" s="13"/>
      <c r="N18" s="13"/>
    </row>
    <row r="19" spans="1:14" x14ac:dyDescent="0.25">
      <c r="A19" s="5">
        <v>14</v>
      </c>
      <c r="B19" s="71"/>
      <c r="C19" s="13"/>
      <c r="D19" s="13"/>
      <c r="E19" s="13"/>
      <c r="F19" s="13"/>
      <c r="G19" s="74"/>
      <c r="H19" s="74"/>
      <c r="I19" s="74"/>
      <c r="J19" s="75"/>
      <c r="K19" s="13"/>
      <c r="L19" s="13"/>
      <c r="M19" s="13"/>
      <c r="N19" s="13"/>
    </row>
    <row r="20" spans="1:14" x14ac:dyDescent="0.25">
      <c r="A20" s="5">
        <v>15</v>
      </c>
      <c r="B20" s="71"/>
      <c r="C20" s="13"/>
      <c r="D20" s="13"/>
      <c r="E20" s="13"/>
      <c r="F20" s="13"/>
      <c r="G20" s="74"/>
      <c r="H20" s="74"/>
      <c r="I20" s="74"/>
      <c r="J20" s="75"/>
      <c r="K20" s="13"/>
      <c r="L20" s="13"/>
      <c r="M20" s="13"/>
      <c r="N20" s="13"/>
    </row>
    <row r="21" spans="1:14" x14ac:dyDescent="0.25">
      <c r="A21" s="5">
        <v>16</v>
      </c>
      <c r="B21" s="71"/>
      <c r="C21" s="13"/>
      <c r="D21" s="13"/>
      <c r="E21" s="13"/>
      <c r="F21" s="13"/>
      <c r="G21" s="74"/>
      <c r="H21" s="74"/>
      <c r="I21" s="74"/>
      <c r="J21" s="75"/>
      <c r="K21" s="13"/>
      <c r="L21" s="13"/>
      <c r="M21" s="13"/>
      <c r="N21" s="13"/>
    </row>
    <row r="22" spans="1:14" x14ac:dyDescent="0.25">
      <c r="A22" s="5"/>
      <c r="B22" s="71"/>
      <c r="C22" s="13"/>
      <c r="D22" s="13"/>
      <c r="E22" s="13"/>
      <c r="F22" s="13"/>
      <c r="G22" s="74"/>
      <c r="H22" s="74"/>
      <c r="I22" s="74"/>
      <c r="J22" s="75"/>
      <c r="K22" s="13"/>
      <c r="L22" s="13"/>
      <c r="M22" s="13"/>
      <c r="N22" s="13"/>
    </row>
    <row r="23" spans="1:14" x14ac:dyDescent="0.25">
      <c r="A23" s="5"/>
      <c r="B23" s="71"/>
      <c r="C23" s="13"/>
      <c r="D23" s="13"/>
      <c r="E23" s="13"/>
      <c r="F23" s="13"/>
      <c r="G23" s="74"/>
      <c r="H23" s="74"/>
      <c r="I23" s="74"/>
      <c r="J23" s="75"/>
      <c r="K23" s="13"/>
      <c r="L23" s="13"/>
      <c r="M23" s="13"/>
      <c r="N23" s="13"/>
    </row>
    <row r="24" spans="1:14" x14ac:dyDescent="0.25">
      <c r="A24" s="5" t="s">
        <v>26</v>
      </c>
      <c r="B24" s="71">
        <f t="shared" ref="B24:K24" si="0">SUM(B6:B15)</f>
        <v>1649</v>
      </c>
      <c r="C24" s="71">
        <f>SUM(C6:C21)</f>
        <v>0</v>
      </c>
      <c r="D24" s="71">
        <f>SUM(D6:D16)</f>
        <v>2271</v>
      </c>
      <c r="E24" s="71">
        <f t="shared" si="0"/>
        <v>0</v>
      </c>
      <c r="F24" s="71">
        <f t="shared" si="0"/>
        <v>602</v>
      </c>
      <c r="G24" s="71">
        <f>SUM(G6:G23)</f>
        <v>2387</v>
      </c>
      <c r="H24" s="71">
        <f t="shared" si="0"/>
        <v>1867</v>
      </c>
      <c r="I24" s="71">
        <f t="shared" si="0"/>
        <v>2380</v>
      </c>
      <c r="J24" s="71">
        <f t="shared" si="0"/>
        <v>4949</v>
      </c>
      <c r="K24" s="71">
        <f t="shared" si="0"/>
        <v>19335</v>
      </c>
      <c r="L24" s="71">
        <f t="shared" ref="L24:M24" si="1">SUM(L6:L15)</f>
        <v>118</v>
      </c>
      <c r="M24" s="71">
        <f t="shared" si="1"/>
        <v>4784</v>
      </c>
      <c r="N24" s="71">
        <f t="shared" ref="N24" si="2">SUM(N6:N15)</f>
        <v>3741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DEFF-C703-4F1E-9C77-6EA205B60B76}">
  <dimension ref="A2:F35"/>
  <sheetViews>
    <sheetView workbookViewId="0">
      <selection activeCell="F35" sqref="F35"/>
    </sheetView>
  </sheetViews>
  <sheetFormatPr defaultRowHeight="15" x14ac:dyDescent="0.25"/>
  <sheetData>
    <row r="2" spans="1:4" x14ac:dyDescent="0.25">
      <c r="B2" t="s">
        <v>66</v>
      </c>
    </row>
    <row r="4" spans="1:4" x14ac:dyDescent="0.25">
      <c r="A4" s="160" t="s">
        <v>67</v>
      </c>
      <c r="B4" s="161">
        <v>2000</v>
      </c>
      <c r="C4" s="160" t="s">
        <v>93</v>
      </c>
      <c r="D4" s="161">
        <v>500</v>
      </c>
    </row>
    <row r="5" spans="1:4" x14ac:dyDescent="0.25">
      <c r="A5" s="160" t="s">
        <v>68</v>
      </c>
      <c r="B5" s="161">
        <v>2000</v>
      </c>
      <c r="C5" s="160" t="s">
        <v>94</v>
      </c>
      <c r="D5" s="161">
        <v>500</v>
      </c>
    </row>
    <row r="6" spans="1:4" x14ac:dyDescent="0.25">
      <c r="A6" s="160" t="s">
        <v>69</v>
      </c>
      <c r="B6" s="161">
        <v>2000</v>
      </c>
      <c r="C6" s="160" t="s">
        <v>95</v>
      </c>
      <c r="D6" s="161">
        <v>500</v>
      </c>
    </row>
    <row r="7" spans="1:4" x14ac:dyDescent="0.25">
      <c r="A7" s="160" t="s">
        <v>70</v>
      </c>
      <c r="B7" s="161">
        <v>2000</v>
      </c>
      <c r="C7" s="160" t="s">
        <v>96</v>
      </c>
      <c r="D7" s="161">
        <v>500</v>
      </c>
    </row>
    <row r="8" spans="1:4" x14ac:dyDescent="0.25">
      <c r="A8" s="160" t="s">
        <v>71</v>
      </c>
      <c r="B8" s="161">
        <v>2000</v>
      </c>
      <c r="C8" s="160" t="s">
        <v>97</v>
      </c>
      <c r="D8" s="161">
        <v>500</v>
      </c>
    </row>
    <row r="9" spans="1:4" x14ac:dyDescent="0.25">
      <c r="A9" s="160" t="s">
        <v>72</v>
      </c>
      <c r="B9" s="161">
        <v>2000</v>
      </c>
      <c r="C9" s="160" t="s">
        <v>98</v>
      </c>
      <c r="D9" s="161">
        <v>500</v>
      </c>
    </row>
    <row r="10" spans="1:4" x14ac:dyDescent="0.25">
      <c r="A10" s="160" t="s">
        <v>73</v>
      </c>
      <c r="B10" s="161">
        <v>2000</v>
      </c>
      <c r="C10" s="160" t="s">
        <v>99</v>
      </c>
      <c r="D10" s="161">
        <v>500</v>
      </c>
    </row>
    <row r="11" spans="1:4" x14ac:dyDescent="0.25">
      <c r="A11" s="160" t="s">
        <v>74</v>
      </c>
      <c r="B11" s="161">
        <v>2000</v>
      </c>
      <c r="C11" s="160" t="s">
        <v>100</v>
      </c>
      <c r="D11" s="161">
        <v>2000</v>
      </c>
    </row>
    <row r="12" spans="1:4" x14ac:dyDescent="0.25">
      <c r="A12" s="160" t="s">
        <v>75</v>
      </c>
      <c r="B12" s="161">
        <v>2000</v>
      </c>
      <c r="C12" s="160" t="s">
        <v>101</v>
      </c>
      <c r="D12" s="161">
        <v>2000</v>
      </c>
    </row>
    <row r="13" spans="1:4" x14ac:dyDescent="0.25">
      <c r="A13" s="160" t="s">
        <v>76</v>
      </c>
      <c r="B13" s="161">
        <v>2000</v>
      </c>
      <c r="C13" s="160" t="s">
        <v>102</v>
      </c>
      <c r="D13" s="161">
        <v>2000</v>
      </c>
    </row>
    <row r="14" spans="1:4" x14ac:dyDescent="0.25">
      <c r="A14" s="160" t="s">
        <v>77</v>
      </c>
      <c r="B14" s="161">
        <v>2000</v>
      </c>
      <c r="C14" s="160" t="s">
        <v>103</v>
      </c>
      <c r="D14" s="161">
        <v>2000</v>
      </c>
    </row>
    <row r="15" spans="1:4" x14ac:dyDescent="0.25">
      <c r="A15" s="160" t="s">
        <v>78</v>
      </c>
      <c r="B15" s="161">
        <v>2000</v>
      </c>
      <c r="C15" s="160" t="s">
        <v>104</v>
      </c>
      <c r="D15" s="161">
        <v>2000</v>
      </c>
    </row>
    <row r="16" spans="1:4" x14ac:dyDescent="0.25">
      <c r="A16" s="160" t="s">
        <v>79</v>
      </c>
      <c r="B16" s="161">
        <v>2000</v>
      </c>
      <c r="C16" s="160" t="s">
        <v>105</v>
      </c>
      <c r="D16" s="161">
        <v>2000</v>
      </c>
    </row>
    <row r="17" spans="1:4" x14ac:dyDescent="0.25">
      <c r="A17" s="160" t="s">
        <v>80</v>
      </c>
      <c r="B17" s="161">
        <v>2000</v>
      </c>
      <c r="C17" s="160" t="s">
        <v>106</v>
      </c>
      <c r="D17" s="161">
        <v>2000</v>
      </c>
    </row>
    <row r="18" spans="1:4" x14ac:dyDescent="0.25">
      <c r="A18" s="160" t="s">
        <v>81</v>
      </c>
      <c r="B18" s="161">
        <v>2000</v>
      </c>
      <c r="C18" s="160" t="s">
        <v>107</v>
      </c>
      <c r="D18" s="161">
        <v>2000</v>
      </c>
    </row>
    <row r="19" spans="1:4" x14ac:dyDescent="0.25">
      <c r="A19" s="160" t="s">
        <v>82</v>
      </c>
      <c r="B19" s="161">
        <v>2000</v>
      </c>
      <c r="C19" s="160" t="s">
        <v>108</v>
      </c>
      <c r="D19" s="161">
        <v>2000</v>
      </c>
    </row>
    <row r="20" spans="1:4" x14ac:dyDescent="0.25">
      <c r="A20" s="160" t="s">
        <v>83</v>
      </c>
      <c r="B20" s="161">
        <v>2000</v>
      </c>
      <c r="C20" s="160" t="s">
        <v>109</v>
      </c>
      <c r="D20" s="161">
        <v>2000</v>
      </c>
    </row>
    <row r="21" spans="1:4" x14ac:dyDescent="0.25">
      <c r="A21" s="160" t="s">
        <v>84</v>
      </c>
      <c r="B21" s="161">
        <v>2000</v>
      </c>
      <c r="C21" s="160" t="s">
        <v>110</v>
      </c>
      <c r="D21" s="161">
        <v>2000</v>
      </c>
    </row>
    <row r="22" spans="1:4" x14ac:dyDescent="0.25">
      <c r="A22" s="160" t="s">
        <v>85</v>
      </c>
      <c r="B22" s="161">
        <v>2000</v>
      </c>
      <c r="C22" s="160" t="s">
        <v>111</v>
      </c>
      <c r="D22" s="161">
        <v>2000</v>
      </c>
    </row>
    <row r="23" spans="1:4" x14ac:dyDescent="0.25">
      <c r="A23" s="160" t="s">
        <v>86</v>
      </c>
      <c r="B23" s="161">
        <v>2000</v>
      </c>
      <c r="C23" s="160" t="s">
        <v>112</v>
      </c>
      <c r="D23" s="161">
        <v>2000</v>
      </c>
    </row>
    <row r="24" spans="1:4" x14ac:dyDescent="0.25">
      <c r="A24" s="160" t="s">
        <v>87</v>
      </c>
      <c r="B24" s="161">
        <v>2000</v>
      </c>
      <c r="C24" s="160" t="s">
        <v>113</v>
      </c>
      <c r="D24" s="161">
        <v>2000</v>
      </c>
    </row>
    <row r="25" spans="1:4" x14ac:dyDescent="0.25">
      <c r="A25" s="160" t="s">
        <v>88</v>
      </c>
      <c r="B25" s="161">
        <v>500</v>
      </c>
      <c r="C25" s="160" t="s">
        <v>114</v>
      </c>
      <c r="D25" s="161">
        <v>2000</v>
      </c>
    </row>
    <row r="26" spans="1:4" x14ac:dyDescent="0.25">
      <c r="A26" s="160" t="s">
        <v>89</v>
      </c>
      <c r="B26" s="161">
        <v>500</v>
      </c>
      <c r="C26" s="160" t="s">
        <v>115</v>
      </c>
      <c r="D26" s="161">
        <v>2000</v>
      </c>
    </row>
    <row r="27" spans="1:4" x14ac:dyDescent="0.25">
      <c r="A27" s="160" t="s">
        <v>90</v>
      </c>
      <c r="B27" s="161">
        <v>500</v>
      </c>
      <c r="C27" s="160" t="s">
        <v>116</v>
      </c>
      <c r="D27" s="161">
        <v>2000</v>
      </c>
    </row>
    <row r="28" spans="1:4" x14ac:dyDescent="0.25">
      <c r="A28" s="160" t="s">
        <v>91</v>
      </c>
      <c r="B28" s="161">
        <v>500</v>
      </c>
      <c r="C28" s="160" t="s">
        <v>117</v>
      </c>
      <c r="D28" s="161">
        <v>2000</v>
      </c>
    </row>
    <row r="29" spans="1:4" x14ac:dyDescent="0.25">
      <c r="A29" s="160" t="s">
        <v>92</v>
      </c>
      <c r="B29" s="161">
        <v>500</v>
      </c>
      <c r="C29" s="160" t="s">
        <v>118</v>
      </c>
      <c r="D29" s="161">
        <v>2000</v>
      </c>
    </row>
    <row r="30" spans="1:4" x14ac:dyDescent="0.25">
      <c r="B30" s="161"/>
    </row>
    <row r="31" spans="1:4" x14ac:dyDescent="0.25">
      <c r="A31" s="160" t="s">
        <v>66</v>
      </c>
      <c r="D31" s="161">
        <f>SUM(D4:D30,B4,B5,B6,B7,B8,B9,B10,B11,B12,B13,B14,B15,B16,B17,B18,B19,B20,B21,B22,B23,B24,B25,B26,B27,B28,B29)</f>
        <v>86000</v>
      </c>
    </row>
    <row r="32" spans="1:4" x14ac:dyDescent="0.25">
      <c r="A32" s="160" t="s">
        <v>119</v>
      </c>
      <c r="D32" s="161">
        <v>1600</v>
      </c>
    </row>
    <row r="33" spans="1:6" x14ac:dyDescent="0.25">
      <c r="A33" s="160" t="s">
        <v>120</v>
      </c>
      <c r="D33" s="161">
        <v>1440</v>
      </c>
    </row>
    <row r="35" spans="1:6" x14ac:dyDescent="0.25">
      <c r="D35" s="161">
        <f>SUM(D31:D33)</f>
        <v>89040</v>
      </c>
      <c r="F35" t="s">
        <v>122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Qualification</vt:lpstr>
      <vt:lpstr>Resultat</vt:lpstr>
      <vt:lpstr>Ölkungar</vt:lpstr>
      <vt:lpstr>Kalkyl spel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Kratz</dc:creator>
  <cp:lastModifiedBy>Jonas Kratz</cp:lastModifiedBy>
  <dcterms:created xsi:type="dcterms:W3CDTF">2020-01-18T09:41:28Z</dcterms:created>
  <dcterms:modified xsi:type="dcterms:W3CDTF">2026-04-18T21:25:12Z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2021-03-04T15:05:27Z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55d4ed19-b469-4c27-b271-7d16791bea86</vt:lpwstr>
  </property>
  <property fmtid="{D5CDD505-2E9C-101B-9397-08002B2CF9AE}" pid="8" name="MSIP_Label_f0bc4404-d96b-4544-9544-a30b749faca9_ContentBits">
    <vt:lpwstr>0</vt:lpwstr>
  </property>
</Properties>
</file>